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表二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<sst xmlns="http://schemas.openxmlformats.org/spreadsheetml/2006/main" count="1281" uniqueCount="987">
  <si>
    <t>表二</t>
  </si>
  <si>
    <t xml:space="preserve"> </t>
  </si>
  <si>
    <t>2020年一般公共预算支出表</t>
  </si>
  <si>
    <t>单位：万元</t>
  </si>
  <si>
    <t>项目</t>
  </si>
  <si>
    <t>上年决算（执行)数</t>
  </si>
  <si>
    <t>预算数</t>
  </si>
  <si>
    <t>预算数为决算（执行）数%</t>
  </si>
  <si>
    <t>备注</t>
  </si>
  <si>
    <t>一、一般公共服务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</si>
  <si>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</si>
  <si>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</si>
  <si>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</si>
  <si>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</si>
  <si>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</si>
  <si>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</si>
  <si>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</si>
  <si>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</si>
  <si>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</si>
  <si>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</si>
  <si>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</si>
  <si>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</si>
  <si>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</si>
  <si>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</si>
  <si>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</si>
  <si>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</si>
  <si>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</si>
  <si>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</si>
  <si>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</si>
  <si>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专项业务活动</t>
  </si>
  <si>
    <t xml:space="preserve">      政务公开审批</t>
  </si>
  <si>
    <t xml:space="preserve">      信访事务</t>
  </si>
  <si>
    <t xml:space="preserve">      参事事务</t>
  </si>
  <si>
    <t xml:space="preserve">      其他政府办公厅（室）及相关机构事务支出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</si>
  <si>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</si>
  <si>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</si>
  <si>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</si>
  <si>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</si>
  <si>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</si>
  <si>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</si>
  <si>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</si>
  <si>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</si>
  <si>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</si>
  <si>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</si>
  <si>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</si>
  <si>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</si>
  <si>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</si>
  <si>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</si>
  <si>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</si>
  <si>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</si>
  <si>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</si>
  <si>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</si>
  <si>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</si>
  <si>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</si>
  <si>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</si>
  <si>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</si>
  <si>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税务办案</t>
  </si>
  <si>
    <t xml:space="preserve">      发票管理及税务登记</t>
  </si>
  <si>
    <t xml:space="preserve">      代扣代收代征税款手续费</t>
  </si>
  <si>
    <t xml:space="preserve">      税务宣传</t>
  </si>
  <si>
    <t xml:space="preserve">      协税护税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</si>
  <si>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</si>
  <si>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</si>
  <si>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</si>
  <si>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</si>
  <si>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</si>
  <si>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</si>
  <si>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</si>
  <si>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</si>
  <si>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</si>
  <si>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</si>
  <si>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</si>
  <si>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</si>
  <si>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</si>
  <si>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人力资源事务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</si>
  <si>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</si>
  <si>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</si>
  <si>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</si>
  <si>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</si>
  <si>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</si>
  <si>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</si>
  <si>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</si>
  <si>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</si>
  <si>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</si>
  <si>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</si>
  <si>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</si>
  <si>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</si>
  <si>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</si>
  <si>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</si>
  <si>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</si>
  <si>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</si>
  <si>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</si>
  <si>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</si>
  <si>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</si>
  <si>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国家知识产权战略</t>
  </si>
  <si>
    <t xml:space="preserve">      专利试点和产业化推进</t>
  </si>
  <si>
    <t xml:space="preserve">      国际组织专项活动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</si>
  <si>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</si>
  <si>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</si>
  <si>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</si>
  <si>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</si>
  <si>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</si>
  <si>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</si>
  <si>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</si>
  <si>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</si>
  <si>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</si>
  <si>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</si>
  <si>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</si>
  <si>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</si>
  <si>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</si>
  <si>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</si>
  <si>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</si>
  <si>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</si>
  <si>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</si>
  <si>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</si>
  <si>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</si>
  <si>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</si>
  <si>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</si>
  <si>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</si>
  <si>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</si>
  <si>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</si>
  <si>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</si>
  <si>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</si>
  <si>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</si>
  <si>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</si>
  <si>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</si>
  <si>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</si>
  <si>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</si>
  <si>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</si>
  <si>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</si>
  <si>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</si>
  <si>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</si>
  <si>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</si>
  <si>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</si>
  <si>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</si>
  <si>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</si>
  <si>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</si>
  <si>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</si>
  <si>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</si>
  <si>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</si>
  <si>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</si>
  <si>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</si>
  <si>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</si>
  <si>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</si>
  <si>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</si>
  <si>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</si>
  <si>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</si>
  <si>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</si>
  <si>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</si>
  <si>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>二、外交支出</t>
  </si>
  <si>
    <t xml:space="preserve">    对外合作与交流</t>
  </si>
  <si>
    <t xml:space="preserve">      对外合作活动</t>
  </si>
  <si>
    <t xml:space="preserve">    其他外交支出</t>
  </si>
  <si>
    <t>三、国防支出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</si>
  <si>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</si>
  <si>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</si>
  <si>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</si>
  <si>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</si>
  <si>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</si>
  <si>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国防教育</t>
  </si>
  <si>
    <t xml:space="preserve">      预备役部队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</si>
  <si>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</si>
  <si>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</si>
  <si>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</si>
  <si>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</si>
  <si>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>四、公共安全支出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</si>
  <si>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</si>
  <si>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</si>
  <si>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</si>
  <si>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</si>
  <si>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</si>
  <si>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</si>
  <si>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</si>
  <si>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</si>
  <si>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</si>
  <si>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</si>
  <si>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</si>
  <si>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</si>
  <si>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</si>
  <si>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</si>
  <si>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检查监督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</si>
  <si>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</si>
  <si>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</si>
  <si>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</si>
  <si>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</si>
  <si>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</si>
  <si>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</si>
  <si>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</si>
  <si>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</si>
  <si>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</si>
  <si>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律师公证管理</t>
  </si>
  <si>
    <t xml:space="preserve">      法律援助</t>
  </si>
  <si>
    <t xml:space="preserve">      国家统一法律职业资格考试</t>
  </si>
  <si>
    <t xml:space="preserve">      仲裁</t>
  </si>
  <si>
    <t xml:space="preserve">      社区矫正</t>
  </si>
  <si>
    <t xml:space="preserve">      司法鉴定</t>
  </si>
  <si>
    <t xml:space="preserve">      法制建设</t>
  </si>
  <si>
    <t xml:space="preserve">      其他司法支出</t>
  </si>
  <si>
    <t xml:space="preserve">    监狱</t>
  </si>
  <si>
    <t xml:space="preserve">      犯人生活</t>
  </si>
  <si>
    <t xml:space="preserve">      犯人改造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</si>
  <si>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</si>
  <si>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</si>
  <si>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</si>
  <si>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</si>
  <si>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</si>
  <si>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</si>
  <si>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</si>
  <si>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</si>
  <si>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</si>
  <si>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</si>
  <si>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</si>
  <si>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</si>
  <si>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</si>
  <si>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</si>
  <si>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</si>
  <si>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其他公共安全支出</t>
  </si>
  <si>
    <t>五、教育支出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</si>
  <si>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</si>
  <si>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</si>
  <si>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</si>
  <si>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</si>
  <si>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</si>
  <si>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</si>
  <si>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</si>
  <si>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</si>
  <si>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化解农村义务教育债务支出</t>
  </si>
  <si>
    <t xml:space="preserve">      化解普通高中债务支出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</si>
  <si>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</si>
  <si>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</si>
  <si>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</si>
  <si>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</si>
  <si>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</si>
  <si>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</si>
  <si>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</si>
  <si>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</si>
  <si>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</si>
  <si>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</si>
  <si>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</si>
  <si>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</si>
  <si>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</si>
  <si>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</si>
  <si>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</si>
  <si>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</si>
  <si>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</si>
  <si>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</si>
  <si>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</si>
  <si>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</si>
  <si>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</si>
  <si>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</si>
  <si>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</si>
  <si>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</si>
  <si>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</si>
  <si>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</si>
  <si>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</si>
  <si>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</si>
  <si>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</si>
  <si>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</si>
  <si>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</si>
  <si>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</si>
  <si>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</si>
  <si>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</si>
  <si>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</si>
  <si>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</si>
  <si>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</si>
  <si>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</si>
  <si>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</si>
  <si>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>六、科学技术支出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</si>
  <si>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</si>
  <si>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</si>
  <si>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</si>
  <si>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</si>
  <si>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</si>
  <si>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重点实验室及相关设施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</si>
  <si>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</si>
  <si>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</si>
  <si>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</si>
  <si>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</si>
  <si>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</si>
  <si>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</si>
  <si>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</si>
  <si>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</si>
  <si>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</si>
  <si>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</si>
  <si>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</si>
  <si>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</si>
  <si>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</si>
  <si>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</si>
  <si>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</si>
  <si>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</si>
  <si>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</si>
  <si>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</si>
  <si>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</si>
  <si>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</si>
  <si>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</si>
  <si>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</si>
  <si>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</si>
  <si>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</si>
  <si>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</si>
  <si>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</si>
  <si>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</si>
  <si>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</si>
  <si>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</si>
  <si>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</si>
  <si>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</si>
  <si>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</si>
  <si>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</si>
  <si>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</si>
  <si>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</si>
  <si>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</si>
  <si>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</si>
  <si>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</si>
  <si>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</si>
  <si>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</si>
  <si>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>七、文化旅游体育与传媒支出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</si>
  <si>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</si>
  <si>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</si>
  <si>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</si>
  <si>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</si>
  <si>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</si>
  <si>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</si>
  <si>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</si>
  <si>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</si>
  <si>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</si>
  <si>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</si>
  <si>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</si>
  <si>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</si>
  <si>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</si>
  <si>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</si>
  <si>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</si>
  <si>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</si>
  <si>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</si>
  <si>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</si>
  <si>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</si>
  <si>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</si>
  <si>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</si>
  <si>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</si>
  <si>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</si>
  <si>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</si>
  <si>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</si>
  <si>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</si>
  <si>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</si>
  <si>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一般行政管理实务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</si>
  <si>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</si>
  <si>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</si>
  <si>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</si>
  <si>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</si>
  <si>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</si>
  <si>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</si>
  <si>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广播</t>
  </si>
  <si>
    <t xml:space="preserve">      电视</t>
  </si>
  <si>
    <t xml:space="preserve">      监测监管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</si>
  <si>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</si>
  <si>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</si>
  <si>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</si>
  <si>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</si>
  <si>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</si>
  <si>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>八、社会保障和就业支出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</si>
  <si>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</si>
  <si>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</si>
  <si>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</si>
  <si>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</si>
  <si>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</si>
  <si>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</si>
  <si>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</si>
  <si>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</si>
  <si>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</si>
  <si>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</si>
  <si>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</si>
  <si>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</si>
  <si>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</si>
  <si>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</si>
  <si>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</si>
  <si>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</si>
  <si>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</si>
  <si>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</si>
  <si>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</si>
  <si>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</si>
  <si>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</si>
  <si>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</si>
  <si>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</si>
  <si>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</si>
  <si>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</si>
  <si>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</si>
  <si>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</si>
  <si>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</si>
  <si>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</si>
  <si>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</si>
  <si>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</si>
  <si>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</si>
  <si>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</si>
  <si>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</si>
  <si>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</si>
  <si>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</si>
  <si>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</si>
  <si>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求职创业补贴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</si>
  <si>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</si>
  <si>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</si>
  <si>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</si>
  <si>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</si>
  <si>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</si>
  <si>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</si>
  <si>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</si>
  <si>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 xml:space="preserve">      农村籍退役士兵老年生活补助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</si>
  <si>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</si>
  <si>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</si>
  <si>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</si>
  <si>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</si>
  <si>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</si>
  <si>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</si>
  <si>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</si>
  <si>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</si>
  <si>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</si>
  <si>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</si>
  <si>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</si>
  <si>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</si>
  <si>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</si>
  <si>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</si>
  <si>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</si>
  <si>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</si>
  <si>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</si>
  <si>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</si>
  <si>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残疾人就业和扶贫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</si>
  <si>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</si>
  <si>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</si>
  <si>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</si>
  <si>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</si>
  <si>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</si>
  <si>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</si>
  <si>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</si>
  <si>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</si>
  <si>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</si>
  <si>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</si>
  <si>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</si>
  <si>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</si>
  <si>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</si>
  <si>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</si>
  <si>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</si>
  <si>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</si>
  <si>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</si>
  <si>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</si>
  <si>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</si>
  <si>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</si>
  <si>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</si>
  <si>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</si>
  <si>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</si>
  <si>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</si>
  <si>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</si>
  <si>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</si>
  <si>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</si>
  <si>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财政对生育保险基金的补助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</si>
  <si>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</si>
  <si>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</si>
  <si>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</si>
  <si>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部队供应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</si>
  <si>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</si>
  <si>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</si>
  <si>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</si>
  <si>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</si>
  <si>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</si>
  <si>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>九、卫生健康支出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</si>
  <si>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</si>
  <si>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</si>
  <si>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</si>
  <si>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</si>
  <si>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中医（民族）医院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</si>
  <si>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</si>
  <si>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</si>
  <si>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</si>
  <si>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</si>
  <si>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</si>
  <si>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</si>
  <si>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</si>
  <si>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</si>
  <si>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</si>
  <si>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</si>
  <si>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</si>
  <si>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</si>
  <si>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</si>
  <si>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</si>
  <si>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</si>
  <si>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</si>
  <si>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</si>
  <si>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</si>
  <si>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</si>
  <si>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</si>
  <si>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</si>
  <si>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</si>
  <si>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</si>
  <si>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</si>
  <si>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</si>
  <si>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</si>
  <si>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</si>
  <si>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</si>
  <si>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中医（民族医）药专项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</si>
  <si>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</si>
  <si>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</si>
  <si>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</si>
  <si>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</si>
  <si>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</si>
  <si>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</si>
  <si>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</si>
  <si>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</si>
  <si>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</si>
  <si>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</si>
  <si>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</si>
  <si>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</si>
  <si>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</si>
  <si>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</si>
  <si>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</si>
  <si>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</si>
  <si>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</si>
  <si>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</si>
  <si>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</si>
  <si>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</si>
  <si>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</si>
  <si>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</si>
  <si>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</si>
  <si>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</si>
  <si>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</si>
  <si>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老龄卫生健康服务</t>
  </si>
  <si>
    <t xml:space="preserve">      老龄卫生健康服务</t>
  </si>
  <si>
    <t xml:space="preserve">    其他卫生健康支出</t>
  </si>
  <si>
    <t xml:space="preserve">      其他卫生健康支出</t>
  </si>
  <si>
    <t>十、节能环保支出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</si>
  <si>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</si>
  <si>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</si>
  <si>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</si>
  <si>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</si>
  <si>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</si>
  <si>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</si>
  <si>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</si>
  <si>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</si>
  <si>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</si>
  <si>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</si>
  <si>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</si>
  <si>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</si>
  <si>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</si>
  <si>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</si>
  <si>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</si>
  <si>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</si>
  <si>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</si>
  <si>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</si>
  <si>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</si>
  <si>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</si>
  <si>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</si>
  <si>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</si>
  <si>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</si>
  <si>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</si>
  <si>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</si>
  <si>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</si>
  <si>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</si>
  <si>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</si>
  <si>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</si>
  <si>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</si>
  <si>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</si>
  <si>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</si>
  <si>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</si>
  <si>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</si>
  <si>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</si>
  <si>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</si>
  <si>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</si>
  <si>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</si>
  <si>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</si>
  <si>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</si>
  <si>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</si>
  <si>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</si>
  <si>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</si>
  <si>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</si>
  <si>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</si>
  <si>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</si>
  <si>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</si>
  <si>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</si>
  <si>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</si>
  <si>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</si>
  <si>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</si>
  <si>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</si>
  <si>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循环经济</t>
  </si>
  <si>
    <t xml:space="preserve">    能源管理事务</t>
  </si>
  <si>
    <t xml:space="preserve">      能源预测预警</t>
  </si>
  <si>
    <t xml:space="preserve">      能源战略规划与实施</t>
  </si>
  <si>
    <t xml:space="preserve">      能源科技装备</t>
  </si>
  <si>
    <t xml:space="preserve">      能源行业管理</t>
  </si>
  <si>
    <t xml:space="preserve">      能源管理</t>
  </si>
  <si>
    <t xml:space="preserve">      石油储备发展管理</t>
  </si>
  <si>
    <t xml:space="preserve">      能源调查</t>
  </si>
  <si>
    <t xml:space="preserve">      农村电网建设</t>
  </si>
  <si>
    <t xml:space="preserve">      其他能源管理事务支出</t>
  </si>
  <si>
    <t xml:space="preserve">    其他节能环保支出</t>
  </si>
  <si>
    <t>十一、城乡社区支出</t>
  </si>
  <si>
    <t xml:space="preserve">    城乡社区管理事务</t>
  </si>
  <si>
    <t xml:space="preserve">      城管执法</t>
  </si>
  <si>
    <t xml:space="preserve">      工程建设国家标准规范编制与监管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</si>
  <si>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</si>
  <si>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</si>
  <si>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</si>
  <si>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</si>
  <si>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</si>
  <si>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</si>
  <si>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</si>
  <si>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</si>
  <si>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</si>
  <si>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</si>
  <si>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建设市场管理与监督</t>
  </si>
  <si>
    <t xml:space="preserve">    其他城乡社区支出</t>
  </si>
  <si>
    <t>十二、农林水支出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</si>
  <si>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</si>
  <si>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</si>
  <si>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</si>
  <si>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</si>
  <si>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</si>
  <si>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</si>
  <si>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</si>
  <si>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</si>
  <si>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</si>
  <si>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</si>
  <si>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</si>
  <si>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</si>
  <si>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</si>
  <si>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</si>
  <si>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</si>
  <si>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</si>
  <si>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</si>
  <si>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</si>
  <si>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成品油价格改革对渔业的补贴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</si>
  <si>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</si>
  <si>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</si>
  <si>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</si>
  <si>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</si>
  <si>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</si>
  <si>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</si>
  <si>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</si>
  <si>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</si>
  <si>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</si>
  <si>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自然保护区等管理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</si>
  <si>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</si>
  <si>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</si>
  <si>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</si>
  <si>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</si>
  <si>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</si>
  <si>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</si>
  <si>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</si>
  <si>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</si>
  <si>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</si>
  <si>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成品油价格改革对林业的补贴</t>
  </si>
  <si>
    <t xml:space="preserve">      林业草原防灾减灾</t>
  </si>
  <si>
    <t xml:space="preserve">      国家公园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</si>
  <si>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</si>
  <si>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</si>
  <si>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</si>
  <si>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</si>
  <si>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</si>
  <si>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</si>
  <si>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</si>
  <si>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</si>
  <si>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</si>
  <si>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</si>
  <si>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</si>
  <si>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</si>
  <si>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</si>
  <si>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</si>
  <si>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</si>
  <si>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</si>
  <si>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</si>
  <si>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</si>
  <si>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</si>
  <si>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</si>
  <si>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</si>
  <si>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</si>
  <si>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</si>
  <si>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</si>
  <si>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</si>
  <si>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</si>
  <si>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扶贫</t>
  </si>
  <si>
    <t xml:space="preserve">      农村基础设施建设</t>
  </si>
  <si>
    <t xml:space="preserve">      生产发展</t>
  </si>
  <si>
    <t xml:space="preserve">      社会发展</t>
  </si>
  <si>
    <t xml:space="preserve">      扶贫贷款奖补和贴息</t>
  </si>
  <si>
    <t xml:space="preserve">      “三西”农业建设专项补助</t>
  </si>
  <si>
    <t xml:space="preserve">      扶贫事业机构</t>
  </si>
  <si>
    <t xml:space="preserve">      其他扶贫支出</t>
  </si>
  <si>
    <t xml:space="preserve">    农村综合改革</t>
  </si>
  <si>
    <t xml:space="preserve">      对村级一事一议的补助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</si>
  <si>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</si>
  <si>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</si>
  <si>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</si>
  <si>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</si>
  <si>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</si>
  <si>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</si>
  <si>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</si>
  <si>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涉农贷款增量奖励</t>
  </si>
  <si>
    <t xml:space="preserve">      农业保险保费补贴</t>
  </si>
  <si>
    <t xml:space="preserve">      创业担保贷款贴息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</si>
  <si>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</si>
  <si>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</si>
  <si>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</si>
  <si>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</si>
  <si>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</si>
  <si>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</si>
  <si>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</si>
  <si>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</si>
  <si>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>十三、交通运输支出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</si>
  <si>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</si>
  <si>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</si>
  <si>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</si>
  <si>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</si>
  <si>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</si>
  <si>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</si>
  <si>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</si>
  <si>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</si>
  <si>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</si>
  <si>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</si>
  <si>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</si>
  <si>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</si>
  <si>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</si>
  <si>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</si>
  <si>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</si>
  <si>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</si>
  <si>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</si>
  <si>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</si>
  <si>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取消政府还贷二级公路收费专项支出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</si>
  <si>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</si>
  <si>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</si>
  <si>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</si>
  <si>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</si>
  <si>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</si>
  <si>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</si>
  <si>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</si>
  <si>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</si>
  <si>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</si>
  <si>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</si>
  <si>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</si>
  <si>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</si>
  <si>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</si>
  <si>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</si>
  <si>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</si>
  <si>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成品油价格改革对交通运输的补贴</t>
  </si>
  <si>
    <t xml:space="preserve">      对城市公交的补贴</t>
  </si>
  <si>
    <t xml:space="preserve">      对农村道路客运的补贴</t>
  </si>
  <si>
    <t xml:space="preserve">      对出租车的补贴</t>
  </si>
  <si>
    <t xml:space="preserve">      成品油价格改革补贴其他支出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</si>
  <si>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</si>
  <si>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</si>
  <si>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</si>
  <si>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</si>
  <si>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</si>
  <si>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</si>
  <si>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</si>
  <si>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</si>
  <si>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</si>
  <si>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</si>
  <si>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</si>
  <si>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>十四、资源勘探工业信息等支出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</si>
  <si>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</si>
  <si>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</si>
  <si>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</si>
  <si>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</si>
  <si>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</si>
  <si>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</si>
  <si>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</si>
  <si>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</si>
  <si>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</si>
  <si>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</si>
  <si>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</si>
  <si>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</si>
  <si>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</si>
  <si>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</si>
  <si>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</si>
  <si>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</si>
  <si>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</si>
  <si>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</si>
  <si>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</si>
  <si>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</si>
  <si>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</si>
  <si>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</si>
  <si>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</si>
  <si>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</si>
  <si>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信息安全建设</t>
  </si>
  <si>
    <t xml:space="preserve">      专用通信</t>
  </si>
  <si>
    <t xml:space="preserve">      无线电监管</t>
  </si>
  <si>
    <t xml:space="preserve">      工业和信息产业战略研究与标准制定</t>
  </si>
  <si>
    <t xml:space="preserve">      工业和信息产业支持</t>
  </si>
  <si>
    <t xml:space="preserve">      电子专项工程</t>
  </si>
  <si>
    <t xml:space="preserve">      技术基础研究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</si>
  <si>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</si>
  <si>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</si>
  <si>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</si>
  <si>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</si>
  <si>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</si>
  <si>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</si>
  <si>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</si>
  <si>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</si>
  <si>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</si>
  <si>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</si>
  <si>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</si>
  <si>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</si>
  <si>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</si>
  <si>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</si>
  <si>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</si>
  <si>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>十五、商业服务业等支出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</si>
  <si>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</si>
  <si>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</si>
  <si>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</si>
  <si>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</si>
  <si>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</si>
  <si>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</si>
  <si>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</si>
  <si>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</si>
  <si>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</si>
  <si>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</si>
  <si>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</si>
  <si>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</si>
  <si>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>十六、金融支出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</si>
  <si>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</si>
  <si>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</si>
  <si>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</si>
  <si>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</si>
  <si>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</si>
  <si>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</si>
  <si>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</si>
  <si>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</si>
  <si>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</si>
  <si>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其他金融支出</t>
  </si>
  <si>
    <t>十七、援助其他地区支出</t>
  </si>
  <si>
    <t xml:space="preserve">    一般公共服务</t>
  </si>
  <si>
    <t xml:space="preserve">    教育</t>
  </si>
  <si>
    <t xml:space="preserve">    文化体育与传媒</t>
  </si>
  <si>
    <t xml:space="preserve">    医疗卫生</t>
  </si>
  <si>
    <t xml:space="preserve">    节能环保</t>
  </si>
  <si>
    <t xml:space="preserve">    农业</t>
  </si>
  <si>
    <t xml:space="preserve">    交通运输</t>
  </si>
  <si>
    <t xml:space="preserve">    住房保障</t>
  </si>
  <si>
    <t xml:space="preserve">    其他支出</t>
  </si>
  <si>
    <t>十八、自然资源海洋气象等支出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</si>
  <si>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</si>
  <si>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</si>
  <si>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</si>
  <si>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</si>
  <si>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</si>
  <si>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</si>
  <si>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</si>
  <si>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</si>
  <si>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</si>
  <si>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</si>
  <si>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</si>
  <si>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地质勘查基金（周转金）支出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</si>
  <si>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</si>
  <si>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</si>
  <si>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</si>
  <si>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</si>
  <si>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</si>
  <si>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</si>
  <si>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</si>
  <si>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</si>
  <si>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</si>
  <si>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</si>
  <si>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</si>
  <si>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</si>
  <si>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</si>
  <si>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</si>
  <si>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</si>
  <si>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</si>
  <si>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</si>
  <si>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</si>
  <si>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</si>
  <si>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</si>
  <si>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</si>
  <si>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</si>
  <si>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</si>
  <si>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</si>
  <si>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>十九、住房保障支出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</si>
  <si>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</si>
  <si>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</si>
  <si>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</si>
  <si>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</si>
  <si>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</si>
  <si>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</si>
  <si>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</si>
  <si>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</si>
  <si>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</si>
  <si>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</si>
  <si>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</si>
  <si>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</si>
  <si>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</si>
  <si>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</si>
  <si>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</si>
  <si>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</si>
  <si>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</si>
  <si>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</si>
  <si>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</si>
  <si>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>二十、粮油物资储备支出</t>
  </si>
  <si>
    <t xml:space="preserve">    粮油事务</t>
  </si>
  <si>
    <t xml:space="preserve">      粮食财务与审计支出</t>
  </si>
  <si>
    <t xml:space="preserve">      粮食信息统计</t>
  </si>
  <si>
    <t xml:space="preserve">      粮食专项业务活动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</si>
  <si>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</si>
  <si>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</si>
  <si>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</si>
  <si>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</si>
  <si>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</si>
  <si>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</si>
  <si>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其他粮油事务支出</t>
  </si>
  <si>
    <t xml:space="preserve">    物资事务</t>
  </si>
  <si>
    <t xml:space="preserve">      铁路专用线</t>
  </si>
  <si>
    <t xml:space="preserve">      护库武警和民兵支出</t>
  </si>
  <si>
    <t xml:space="preserve">      物资保管与保养</t>
  </si>
  <si>
    <t xml:space="preserve">      专项贷款利息</t>
  </si>
  <si>
    <t xml:space="preserve">      物资转移</t>
  </si>
  <si>
    <t xml:space="preserve">      物资轮换</t>
  </si>
  <si>
    <t xml:space="preserve">      仓库建设</t>
  </si>
  <si>
    <t xml:space="preserve">      仓库安防</t>
  </si>
  <si>
    <t xml:space="preserve">      其他物资事务支出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</si>
  <si>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</si>
  <si>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</si>
  <si>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</si>
  <si>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</si>
  <si>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</si>
  <si>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</si>
  <si>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</si>
  <si>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</si>
  <si>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储备粮（油）库建设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</si>
  <si>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</si>
  <si>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</si>
  <si>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</si>
  <si>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</si>
  <si>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</si>
  <si>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</si>
  <si>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</si>
  <si>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</si>
  <si>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</si>
  <si>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</si>
  <si>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</si>
  <si>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</si>
  <si>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</si>
  <si>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其他重要商品储备支出</t>
  </si>
  <si>
    <t>二十一、灾害防治及应急管理支出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</si>
  <si>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</si>
  <si>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</si>
  <si>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</si>
  <si>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</si>
  <si>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安全生产基础</t>
  </si>
  <si>
    <t xml:space="preserve">      应急救援</t>
  </si>
  <si>
    <t xml:space="preserve">      应急管理</t>
  </si>
  <si>
    <t xml:space="preserve">      其他应急管理支出</t>
  </si>
  <si>
    <t xml:space="preserve">    消防事务</t>
  </si>
  <si>
    <t xml:space="preserve">      消防应急救援</t>
  </si>
  <si>
    <t xml:space="preserve">      其他消防事务支出</t>
  </si>
  <si>
    <t xml:space="preserve">    森林消防事务</t>
  </si>
  <si>
    <t xml:space="preserve">      森林消防应急救援</t>
  </si>
  <si>
    <t xml:space="preserve">      其他森林消防事务支出</t>
  </si>
  <si>
    <t xml:space="preserve">    煤矿安全</t>
  </si>
  <si>
    <t xml:space="preserve">      煤矿安全监察事务</t>
  </si>
  <si>
    <t xml:space="preserve">      煤矿应急救援事务</t>
  </si>
  <si>
    <t xml:space="preserve">      其他煤矿安全支出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</si>
  <si>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</si>
  <si>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</si>
  <si>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</si>
  <si>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</si>
  <si>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</si>
  <si>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</si>
  <si>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</si>
  <si>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</si>
  <si>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</si>
  <si>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</si>
  <si>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</si>
  <si>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</si>
  <si>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</si>
  <si>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</si>
  <si>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</si>
  <si>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中央自然灾害生活补助</t>
  </si>
  <si>
    <t xml:space="preserve">      地方自然灾害生活补助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</si>
  <si>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</si>
  <si>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</si>
  <si>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</si>
  <si>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</si>
  <si>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>二十二、预备费</t>
  </si>
  <si>
    <t>二十三、债务付息支出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</si>
  <si>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</si>
  <si>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</si>
  <si>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</si>
  <si>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</si>
  <si>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</si>
  <si>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>二十四、债务发行费用支出</t>
  </si>
  <si>
    <t xml:space="preserve">    地方政府一般债务发行费用支出</t>
  </si>
  <si>
    <t>二十五、其他支出</t>
  </si>
  <si>
    <t xml:space="preserve">    年初预留</t>
  </si>
  <si>
    <t>支出合计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</si>
</sst>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  <numFmt numFmtId="177" formatCode="0.0_ "/>
    <numFmt numFmtId="178" formatCode="0.0"/>
  </numFmts>
  <fonts count="30">
    <font>
      <sz val="12"/>
      <name val="宋体"/>
      <charset val="134"/>
    </font>
    <font>
      <sz val="11"/>
      <color theme="1"/>
      <name val="宋体"/>
      <charset val="134"/>
      <scheme val="minor"/>
    </font>
    <font>
      <sz val="12"/>
      <name val="黑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9"/>
      <name val="宋体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2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13" borderId="7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3" fillId="16" borderId="10" applyNumberFormat="0" applyAlignment="0" applyProtection="0">
      <alignment vertical="center"/>
    </xf>
    <xf numFmtId="0" fontId="22" fillId="16" borderId="6" applyNumberFormat="0" applyAlignment="0" applyProtection="0">
      <alignment vertical="center"/>
    </xf>
    <xf numFmtId="0" fontId="24" fillId="18" borderId="11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0" fillId="0" borderId="0"/>
    <xf numFmtId="0" fontId="10" fillId="2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7" fillId="0" borderId="0"/>
    <xf numFmtId="0" fontId="9" fillId="3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/>
  </cellStyleXfs>
  <cellXfs count="39">
    <xf numFmtId="0" fontId="0" fillId="0" borderId="0" xfId="0"/>
    <xf numFmtId="0" fontId="0" fillId="0" borderId="0" xfId="0" applyFont="1" applyFill="1" applyAlignment="1">
      <alignment vertical="center"/>
    </xf>
    <xf numFmtId="9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center" vertical="center"/>
    </xf>
    <xf numFmtId="9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9" fontId="4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1" fontId="5" fillId="0" borderId="2" xfId="0" applyNumberFormat="1" applyFont="1" applyFill="1" applyBorder="1" applyAlignment="1">
      <alignment vertical="center"/>
    </xf>
    <xf numFmtId="9" fontId="5" fillId="0" borderId="2" xfId="11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176" fontId="5" fillId="0" borderId="1" xfId="0" applyNumberFormat="1" applyFont="1" applyFill="1" applyBorder="1" applyAlignment="1" applyProtection="1">
      <alignment horizontal="left" vertical="center"/>
      <protection locked="0"/>
    </xf>
    <xf numFmtId="4" fontId="6" fillId="0" borderId="2" xfId="0" applyNumberFormat="1" applyFont="1" applyFill="1" applyBorder="1" applyAlignment="1" applyProtection="1">
      <alignment horizontal="right" vertical="center"/>
    </xf>
    <xf numFmtId="177" fontId="5" fillId="0" borderId="1" xfId="0" applyNumberFormat="1" applyFont="1" applyFill="1" applyBorder="1" applyAlignment="1" applyProtection="1">
      <alignment horizontal="left" vertical="center"/>
      <protection locked="0"/>
    </xf>
    <xf numFmtId="176" fontId="5" fillId="0" borderId="3" xfId="0" applyNumberFormat="1" applyFont="1" applyFill="1" applyBorder="1" applyAlignment="1" applyProtection="1">
      <alignment horizontal="left" vertical="center"/>
      <protection locked="0"/>
    </xf>
    <xf numFmtId="177" fontId="5" fillId="0" borderId="3" xfId="0" applyNumberFormat="1" applyFont="1" applyFill="1" applyBorder="1" applyAlignment="1" applyProtection="1">
      <alignment horizontal="left" vertical="center"/>
      <protection locked="0"/>
    </xf>
    <xf numFmtId="0" fontId="5" fillId="0" borderId="3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1" fontId="5" fillId="0" borderId="2" xfId="0" applyNumberFormat="1" applyFont="1" applyFill="1" applyBorder="1" applyAlignment="1" applyProtection="1">
      <alignment vertical="center"/>
      <protection locked="0"/>
    </xf>
    <xf numFmtId="0" fontId="5" fillId="0" borderId="2" xfId="0" applyNumberFormat="1" applyFont="1" applyFill="1" applyBorder="1" applyAlignment="1" applyProtection="1">
      <alignment vertical="center"/>
      <protection locked="0"/>
    </xf>
    <xf numFmtId="3" fontId="5" fillId="0" borderId="2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ont="1" applyFill="1" applyAlignment="1"/>
    <xf numFmtId="0" fontId="0" fillId="0" borderId="2" xfId="0" applyFont="1" applyFill="1" applyBorder="1" applyAlignment="1">
      <alignment vertical="center"/>
    </xf>
    <xf numFmtId="0" fontId="0" fillId="0" borderId="5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9" fontId="0" fillId="0" borderId="2" xfId="11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distributed" vertical="center"/>
    </xf>
    <xf numFmtId="178" fontId="0" fillId="0" borderId="2" xfId="0" applyNumberFormat="1" applyFont="1" applyFill="1" applyBorder="1" applyAlignment="1">
      <alignment vertical="center"/>
    </xf>
    <xf numFmtId="1" fontId="0" fillId="0" borderId="2" xfId="0" applyNumberFormat="1" applyFont="1" applyFill="1" applyBorder="1" applyAlignment="1">
      <alignment vertical="center"/>
    </xf>
    <xf numFmtId="9" fontId="5" fillId="0" borderId="0" xfId="11" applyFont="1" applyFill="1" applyBorder="1" applyAlignment="1" applyProtection="1">
      <alignment vertical="center"/>
      <protection locked="0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2" xfId="53"/>
    <cellStyle name="常规 3" xfId="54"/>
    <cellStyle name="常规 33" xfId="55"/>
    <cellStyle name="常规 4" xfId="5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Administrator.SC-201812271506\Documents\WeChat Files\lyf0521x\FileStorage\File\2020-07\&#12304;&#30465;&#21381;&#12305;&#38468;&#20214;1.2020&#24180;&#22320;&#26041;&#36130;&#25919;&#39044;&#31639;&#34920;&#65288;&#20844;&#24335;&#29256;&#65289;2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表一"/>
      <sheetName val="表一 (收入分县区过渡表)"/>
      <sheetName val="表二"/>
      <sheetName val="表二 (支出分县区过渡表)"/>
      <sheetName val="表三"/>
      <sheetName val="表三 (收支平衡县区过渡表)"/>
      <sheetName val="表四"/>
      <sheetName val="表五"/>
      <sheetName val="表六 (1)"/>
      <sheetName val="表六（2)"/>
      <sheetName val="表七 (1)"/>
      <sheetName val="表七(2)"/>
      <sheetName val="表八"/>
      <sheetName val="表八 (收支平衡县区过渡表)"/>
      <sheetName val="表九"/>
      <sheetName val="表十 "/>
      <sheetName val="表十一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133">
          <cell r="B1133">
            <v>32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15"/>
  <sheetViews>
    <sheetView showZeros="0" tabSelected="1" workbookViewId="0">
      <pane xSplit="1" ySplit="4" topLeftCell="B1076" activePane="bottomRight" state="frozen"/>
      <selection/>
      <selection pane="topRight"/>
      <selection pane="bottomLeft"/>
      <selection pane="bottomRight" activeCell="C1094" sqref="C1094"/>
    </sheetView>
  </sheetViews>
  <sheetFormatPr defaultColWidth="9" defaultRowHeight="14.25"/>
  <cols>
    <col min="1" max="1" width="41.7" style="1" customWidth="1"/>
    <col min="2" max="2" width="19.125" style="1" customWidth="1"/>
    <col min="3" max="3" width="16.4" style="1" customWidth="1"/>
    <col min="4" max="4" width="16.4" style="2" customWidth="1"/>
    <col min="5" max="5" width="16.4" style="1" customWidth="1"/>
    <col min="6" max="6" width="15.2" style="1" customWidth="1"/>
    <col min="7" max="7" width="11.9" style="1" customWidth="1"/>
    <col min="8" max="8" width="16.2" style="1" customWidth="1"/>
    <col min="9" max="16383" width="9" style="1"/>
    <col min="16384" max="16384" width="9" style="3"/>
  </cols>
  <sheetData>
    <row r="1" s="1" customFormat="1" spans="1:5">
      <c r="A1" s="4" t="s">
        <v>0</v>
      </c>
      <c r="B1" s="1"/>
      <c r="C1" s="1"/>
      <c r="D1" s="2"/>
      <c r="E1" s="5" t="s">
        <v>1</v>
      </c>
    </row>
    <row r="2" s="1" customFormat="1" ht="20.25" spans="1:5">
      <c r="A2" s="6" t="s">
        <v>2</v>
      </c>
      <c r="B2" s="6"/>
      <c r="C2" s="6"/>
      <c r="D2" s="7"/>
      <c r="E2" s="6"/>
    </row>
    <row r="3" s="1" customFormat="1" spans="4:5">
      <c r="D3" s="2"/>
      <c r="E3" s="5" t="s">
        <v>3</v>
      </c>
    </row>
    <row r="4" s="1" customFormat="1" ht="45.75" customHeight="1" spans="1:5">
      <c r="A4" s="8" t="s">
        <v>4</v>
      </c>
      <c r="B4" s="9" t="s">
        <v>5</v>
      </c>
      <c r="C4" s="10" t="s">
        <v>6</v>
      </c>
      <c r="D4" s="11" t="s">
        <v>7</v>
      </c>
      <c r="E4" s="10" t="s">
        <v>8</v>
      </c>
    </row>
    <row r="5" s="1" customFormat="1" spans="1:5">
      <c r="A5" s="12" t="s">
        <v>9</v>
      </c>
      <c r="B5" s="13">
        <f>SUM(B6,B18,B27,B38,B49,B60,B71,B83,B92,B105,B115,B124,B135,B148,B155,B163,B169,B176,B183,B190,B197,B204,B212,B218,B224,B231,B246)</f>
        <v>43646</v>
      </c>
      <c r="C5" s="13">
        <f>SUM(C6,C18,C27,C38,C49,C60,C71,C83,C92,C105,C115,C124,C135,C148,C155,C163,C169,C176,C183,C190,C197,C204,C212,C218,C224,C231,C246)</f>
        <v>22855</v>
      </c>
      <c r="D5" s="14">
        <f>C5/B5</f>
        <v>0.52364477844476</v>
      </c>
      <c r="E5" s="15"/>
    </row>
    <row r="6" s="1" customFormat="1" spans="1:5">
      <c r="A6" s="16" t="s">
        <v>10</v>
      </c>
      <c r="B6" s="15">
        <f>SUM(B7:B17)</f>
        <v>470</v>
      </c>
      <c r="C6" s="15">
        <f>SUM(C7:C17)</f>
        <v>476</v>
      </c>
      <c r="D6" s="14">
        <f>C6/B6</f>
        <v>1.01276595744681</v>
      </c>
      <c r="E6" s="15"/>
    </row>
    <row r="7" s="1" customFormat="1" spans="1:5">
      <c r="A7" s="16" t="s">
        <v>11</v>
      </c>
      <c r="B7" s="17">
        <v>316</v>
      </c>
      <c r="C7" s="17">
        <f>264+55</f>
        <v>319</v>
      </c>
      <c r="D7" s="14">
        <f>C7/B7</f>
        <v>1.00949367088608</v>
      </c>
      <c r="E7" s="15"/>
    </row>
    <row r="8" s="1" customFormat="1" spans="1:5">
      <c r="A8" s="16" t="s">
        <v>12</v>
      </c>
      <c r="B8" s="17">
        <v>93</v>
      </c>
      <c r="C8" s="17">
        <f>80+15</f>
        <v>95</v>
      </c>
      <c r="D8" s="14">
        <f>C8/B8</f>
        <v>1.02150537634409</v>
      </c>
      <c r="E8" s="15"/>
    </row>
    <row r="9" s="1" customFormat="1" spans="1:5">
      <c r="A9" s="18" t="s">
        <v>13</v>
      </c>
      <c r="B9" s="17">
        <v>0</v>
      </c>
      <c r="C9" s="17"/>
      <c r="D9" s="14"/>
      <c r="E9" s="15"/>
    </row>
    <row r="10" s="1" customFormat="1" spans="1:5">
      <c r="A10" s="18" t="s">
        <v>14</v>
      </c>
      <c r="B10" s="17">
        <v>31</v>
      </c>
      <c r="C10" s="17">
        <v>31</v>
      </c>
      <c r="D10" s="14">
        <f>C10/B10</f>
        <v>1</v>
      </c>
      <c r="E10" s="15"/>
    </row>
    <row r="11" s="1" customFormat="1" spans="1:5">
      <c r="A11" s="18" t="s">
        <v>15</v>
      </c>
      <c r="B11" s="17">
        <v>20</v>
      </c>
      <c r="C11" s="17"/>
      <c r="D11" s="14">
        <f>C11/B11</f>
        <v>0</v>
      </c>
      <c r="E11" s="15"/>
    </row>
    <row r="12" s="1" customFormat="1" spans="1:5">
      <c r="A12" s="12" t="s">
        <v>16</v>
      </c>
      <c r="B12" s="17">
        <v>0</v>
      </c>
      <c r="C12" s="17"/>
      <c r="D12" s="14"/>
      <c r="E12" s="15"/>
    </row>
    <row r="13" s="1" customFormat="1" spans="1:5">
      <c r="A13" s="12" t="s">
        <v>17</v>
      </c>
      <c r="B13" s="17">
        <v>0</v>
      </c>
      <c r="C13" s="17"/>
      <c r="D13" s="14"/>
      <c r="E13" s="15"/>
    </row>
    <row r="14" s="1" customFormat="1" spans="1:5">
      <c r="A14" s="12" t="s">
        <v>18</v>
      </c>
      <c r="B14" s="17">
        <v>0</v>
      </c>
      <c r="C14" s="17">
        <v>21</v>
      </c>
      <c r="D14" s="14"/>
      <c r="E14" s="15"/>
    </row>
    <row r="15" s="1" customFormat="1" spans="1:5">
      <c r="A15" s="12" t="s">
        <v>19</v>
      </c>
      <c r="B15" s="17">
        <v>0</v>
      </c>
      <c r="C15" s="17"/>
      <c r="D15" s="14"/>
      <c r="E15" s="15"/>
    </row>
    <row r="16" s="1" customFormat="1" spans="1:5">
      <c r="A16" s="12" t="s">
        <v>20</v>
      </c>
      <c r="B16" s="17">
        <v>0</v>
      </c>
      <c r="C16" s="17"/>
      <c r="D16" s="14"/>
      <c r="E16" s="15"/>
    </row>
    <row r="17" s="1" customFormat="1" spans="1:5">
      <c r="A17" s="12" t="s">
        <v>21</v>
      </c>
      <c r="B17" s="17">
        <v>10</v>
      </c>
      <c r="C17" s="17">
        <v>10</v>
      </c>
      <c r="D17" s="14">
        <f>C17/B17</f>
        <v>1</v>
      </c>
      <c r="E17" s="15"/>
    </row>
    <row r="18" s="1" customFormat="1" spans="1:5">
      <c r="A18" s="16" t="s">
        <v>22</v>
      </c>
      <c r="B18" s="15">
        <f>SUM(B19:B26)</f>
        <v>401</v>
      </c>
      <c r="C18" s="15">
        <f>SUM(C19:C26)</f>
        <v>407</v>
      </c>
      <c r="D18" s="14">
        <f>C18/B18</f>
        <v>1.01496259351621</v>
      </c>
      <c r="E18" s="15"/>
    </row>
    <row r="19" s="1" customFormat="1" spans="1:5">
      <c r="A19" s="16" t="s">
        <v>11</v>
      </c>
      <c r="B19" s="17">
        <v>247</v>
      </c>
      <c r="C19" s="17">
        <v>247</v>
      </c>
      <c r="D19" s="14">
        <f>C19/B19</f>
        <v>1</v>
      </c>
      <c r="E19" s="15"/>
    </row>
    <row r="20" s="1" customFormat="1" spans="1:5">
      <c r="A20" s="16" t="s">
        <v>12</v>
      </c>
      <c r="B20" s="17">
        <v>122</v>
      </c>
      <c r="C20" s="17">
        <f>67+30+15</f>
        <v>112</v>
      </c>
      <c r="D20" s="14">
        <f>C20/B20</f>
        <v>0.918032786885246</v>
      </c>
      <c r="E20" s="15"/>
    </row>
    <row r="21" s="1" customFormat="1" spans="1:5">
      <c r="A21" s="18" t="s">
        <v>13</v>
      </c>
      <c r="B21" s="17">
        <v>0</v>
      </c>
      <c r="C21" s="17"/>
      <c r="D21" s="14"/>
      <c r="E21" s="15"/>
    </row>
    <row r="22" s="1" customFormat="1" spans="1:5">
      <c r="A22" s="18" t="s">
        <v>23</v>
      </c>
      <c r="B22" s="17">
        <v>19</v>
      </c>
      <c r="C22" s="17">
        <v>29</v>
      </c>
      <c r="D22" s="14">
        <f>C22/B22</f>
        <v>1.52631578947368</v>
      </c>
      <c r="E22" s="15"/>
    </row>
    <row r="23" s="1" customFormat="1" spans="1:5">
      <c r="A23" s="18" t="s">
        <v>24</v>
      </c>
      <c r="B23" s="17">
        <v>13</v>
      </c>
      <c r="C23" s="17">
        <v>19</v>
      </c>
      <c r="D23" s="14">
        <f>C23/B23</f>
        <v>1.46153846153846</v>
      </c>
      <c r="E23" s="15"/>
    </row>
    <row r="24" s="1" customFormat="1" spans="1:5">
      <c r="A24" s="18" t="s">
        <v>25</v>
      </c>
      <c r="B24" s="17">
        <v>0</v>
      </c>
      <c r="C24" s="17"/>
      <c r="D24" s="14"/>
      <c r="E24" s="15"/>
    </row>
    <row r="25" s="1" customFormat="1" spans="1:5">
      <c r="A25" s="18" t="s">
        <v>20</v>
      </c>
      <c r="B25" s="17">
        <v>0</v>
      </c>
      <c r="C25" s="17"/>
      <c r="D25" s="14"/>
      <c r="E25" s="15"/>
    </row>
    <row r="26" s="1" customFormat="1" spans="1:5">
      <c r="A26" s="18" t="s">
        <v>26</v>
      </c>
      <c r="B26" s="17">
        <v>0</v>
      </c>
      <c r="C26" s="17"/>
      <c r="D26" s="14"/>
      <c r="E26" s="15"/>
    </row>
    <row r="27" s="1" customFormat="1" spans="1:5">
      <c r="A27" s="16" t="s">
        <v>27</v>
      </c>
      <c r="B27" s="15">
        <f>SUM(B28:B37)</f>
        <v>6532</v>
      </c>
      <c r="C27" s="15">
        <f>SUM(C28:C37)</f>
        <v>6277</v>
      </c>
      <c r="D27" s="14">
        <f>C27/B27</f>
        <v>0.960961420698102</v>
      </c>
      <c r="E27" s="15"/>
    </row>
    <row r="28" s="1" customFormat="1" spans="1:5">
      <c r="A28" s="16" t="s">
        <v>11</v>
      </c>
      <c r="B28" s="17">
        <v>3280</v>
      </c>
      <c r="C28" s="17">
        <v>3300</v>
      </c>
      <c r="D28" s="14">
        <f>C28/B28</f>
        <v>1.00609756097561</v>
      </c>
      <c r="E28" s="15"/>
    </row>
    <row r="29" s="1" customFormat="1" spans="1:5">
      <c r="A29" s="16" t="s">
        <v>12</v>
      </c>
      <c r="B29" s="17">
        <v>1816</v>
      </c>
      <c r="C29" s="17">
        <v>1900</v>
      </c>
      <c r="D29" s="14">
        <f>C29/B29</f>
        <v>1.04625550660793</v>
      </c>
      <c r="E29" s="15"/>
    </row>
    <row r="30" s="1" customFormat="1" spans="1:5">
      <c r="A30" s="18" t="s">
        <v>13</v>
      </c>
      <c r="B30" s="17">
        <v>1123</v>
      </c>
      <c r="C30" s="17">
        <v>920</v>
      </c>
      <c r="D30" s="14">
        <f>C30/B30</f>
        <v>0.819234194122885</v>
      </c>
      <c r="E30" s="15"/>
    </row>
    <row r="31" s="1" customFormat="1" spans="1:5">
      <c r="A31" s="18" t="s">
        <v>28</v>
      </c>
      <c r="B31" s="17">
        <v>0</v>
      </c>
      <c r="C31" s="17"/>
      <c r="D31" s="14"/>
      <c r="E31" s="15"/>
    </row>
    <row r="32" s="1" customFormat="1" spans="1:5">
      <c r="A32" s="18" t="s">
        <v>29</v>
      </c>
      <c r="B32" s="17">
        <v>0</v>
      </c>
      <c r="C32" s="17"/>
      <c r="D32" s="14"/>
      <c r="E32" s="15"/>
    </row>
    <row r="33" s="1" customFormat="1" spans="1:5">
      <c r="A33" s="19" t="s">
        <v>30</v>
      </c>
      <c r="B33" s="17">
        <v>0</v>
      </c>
      <c r="C33" s="17"/>
      <c r="D33" s="14"/>
      <c r="E33" s="15"/>
    </row>
    <row r="34" s="1" customFormat="1" spans="1:5">
      <c r="A34" s="16" t="s">
        <v>31</v>
      </c>
      <c r="B34" s="17">
        <v>134</v>
      </c>
      <c r="C34" s="17">
        <f>97</f>
        <v>97</v>
      </c>
      <c r="D34" s="14">
        <f>C34/B34</f>
        <v>0.723880597014925</v>
      </c>
      <c r="E34" s="15"/>
    </row>
    <row r="35" s="1" customFormat="1" spans="1:5">
      <c r="A35" s="18" t="s">
        <v>32</v>
      </c>
      <c r="B35" s="17">
        <v>0</v>
      </c>
      <c r="C35" s="17"/>
      <c r="D35" s="14"/>
      <c r="E35" s="15"/>
    </row>
    <row r="36" s="1" customFormat="1" spans="1:5">
      <c r="A36" s="18" t="s">
        <v>20</v>
      </c>
      <c r="B36" s="17">
        <v>0</v>
      </c>
      <c r="C36" s="17"/>
      <c r="D36" s="14"/>
      <c r="E36" s="15"/>
    </row>
    <row r="37" s="1" customFormat="1" spans="1:5">
      <c r="A37" s="18" t="s">
        <v>33</v>
      </c>
      <c r="B37" s="17">
        <v>179</v>
      </c>
      <c r="C37" s="17">
        <f>10+50</f>
        <v>60</v>
      </c>
      <c r="D37" s="14">
        <f>C37/B37</f>
        <v>0.335195530726257</v>
      </c>
      <c r="E37" s="15"/>
    </row>
    <row r="38" s="1" customFormat="1" spans="1:5">
      <c r="A38" s="16" t="s">
        <v>34</v>
      </c>
      <c r="B38" s="15">
        <f>SUM(B39:B48)</f>
        <v>259</v>
      </c>
      <c r="C38" s="15">
        <f>SUM(C39:C48)</f>
        <v>258</v>
      </c>
      <c r="D38" s="14">
        <f>C38/B38</f>
        <v>0.996138996138996</v>
      </c>
      <c r="E38" s="15"/>
    </row>
    <row r="39" s="1" customFormat="1" spans="1:5">
      <c r="A39" s="16" t="s">
        <v>11</v>
      </c>
      <c r="B39" s="17">
        <v>74</v>
      </c>
      <c r="C39" s="17">
        <f>99</f>
        <v>99</v>
      </c>
      <c r="D39" s="14">
        <f>C39/B39</f>
        <v>1.33783783783784</v>
      </c>
      <c r="E39" s="15"/>
    </row>
    <row r="40" s="1" customFormat="1" spans="1:5">
      <c r="A40" s="16" t="s">
        <v>12</v>
      </c>
      <c r="B40" s="17">
        <v>157</v>
      </c>
      <c r="C40" s="17">
        <v>157</v>
      </c>
      <c r="D40" s="14">
        <f>C40/B40</f>
        <v>1</v>
      </c>
      <c r="E40" s="15"/>
    </row>
    <row r="41" s="1" customFormat="1" spans="1:5">
      <c r="A41" s="18" t="s">
        <v>13</v>
      </c>
      <c r="B41" s="17">
        <v>0</v>
      </c>
      <c r="C41" s="17"/>
      <c r="D41" s="14"/>
      <c r="E41" s="15"/>
    </row>
    <row r="42" s="1" customFormat="1" spans="1:5">
      <c r="A42" s="18" t="s">
        <v>35</v>
      </c>
      <c r="B42" s="17">
        <v>0</v>
      </c>
      <c r="C42" s="17"/>
      <c r="D42" s="14"/>
      <c r="E42" s="15"/>
    </row>
    <row r="43" s="1" customFormat="1" spans="1:5">
      <c r="A43" s="18" t="s">
        <v>36</v>
      </c>
      <c r="B43" s="17">
        <v>0</v>
      </c>
      <c r="C43" s="17"/>
      <c r="D43" s="14"/>
      <c r="E43" s="15"/>
    </row>
    <row r="44" s="1" customFormat="1" spans="1:5">
      <c r="A44" s="16" t="s">
        <v>37</v>
      </c>
      <c r="B44" s="17">
        <v>0</v>
      </c>
      <c r="C44" s="17"/>
      <c r="D44" s="14"/>
      <c r="E44" s="15"/>
    </row>
    <row r="45" s="1" customFormat="1" spans="1:5">
      <c r="A45" s="16" t="s">
        <v>38</v>
      </c>
      <c r="B45" s="17">
        <v>0</v>
      </c>
      <c r="C45" s="17"/>
      <c r="D45" s="14"/>
      <c r="E45" s="15"/>
    </row>
    <row r="46" s="1" customFormat="1" spans="1:5">
      <c r="A46" s="16" t="s">
        <v>39</v>
      </c>
      <c r="B46" s="17">
        <v>28</v>
      </c>
      <c r="C46" s="17">
        <v>2</v>
      </c>
      <c r="D46" s="14">
        <f>C46/B46</f>
        <v>0.0714285714285714</v>
      </c>
      <c r="E46" s="15"/>
    </row>
    <row r="47" s="1" customFormat="1" spans="1:5">
      <c r="A47" s="16" t="s">
        <v>20</v>
      </c>
      <c r="B47" s="17">
        <v>0</v>
      </c>
      <c r="C47" s="17"/>
      <c r="D47" s="14"/>
      <c r="E47" s="15"/>
    </row>
    <row r="48" s="1" customFormat="1" spans="1:5">
      <c r="A48" s="18" t="s">
        <v>40</v>
      </c>
      <c r="B48" s="17">
        <v>0</v>
      </c>
      <c r="C48" s="17"/>
      <c r="D48" s="14"/>
      <c r="E48" s="15"/>
    </row>
    <row r="49" s="1" customFormat="1" spans="1:5">
      <c r="A49" s="18" t="s">
        <v>41</v>
      </c>
      <c r="B49" s="15">
        <f>SUM(B50:B59)</f>
        <v>216</v>
      </c>
      <c r="C49" s="15">
        <f>SUM(C50:C59)</f>
        <v>178</v>
      </c>
      <c r="D49" s="14">
        <f>C49/B49</f>
        <v>0.824074074074074</v>
      </c>
      <c r="E49" s="15"/>
    </row>
    <row r="50" s="1" customFormat="1" spans="1:5">
      <c r="A50" s="18" t="s">
        <v>11</v>
      </c>
      <c r="B50" s="17">
        <v>84</v>
      </c>
      <c r="C50" s="17">
        <v>84</v>
      </c>
      <c r="D50" s="14">
        <f>C50/B50</f>
        <v>1</v>
      </c>
      <c r="E50" s="15"/>
    </row>
    <row r="51" s="1" customFormat="1" spans="1:5">
      <c r="A51" s="12" t="s">
        <v>12</v>
      </c>
      <c r="B51" s="17">
        <v>108</v>
      </c>
      <c r="C51" s="17">
        <v>53</v>
      </c>
      <c r="D51" s="14">
        <f>C51/B51</f>
        <v>0.490740740740741</v>
      </c>
      <c r="E51" s="15"/>
    </row>
    <row r="52" s="1" customFormat="1" spans="1:5">
      <c r="A52" s="16" t="s">
        <v>13</v>
      </c>
      <c r="B52" s="17">
        <v>0</v>
      </c>
      <c r="C52" s="17"/>
      <c r="D52" s="14"/>
      <c r="E52" s="15"/>
    </row>
    <row r="53" s="1" customFormat="1" spans="1:5">
      <c r="A53" s="16" t="s">
        <v>42</v>
      </c>
      <c r="B53" s="17">
        <v>0</v>
      </c>
      <c r="C53" s="17"/>
      <c r="D53" s="14"/>
      <c r="E53" s="15"/>
    </row>
    <row r="54" s="1" customFormat="1" spans="1:5">
      <c r="A54" s="16" t="s">
        <v>43</v>
      </c>
      <c r="B54" s="17">
        <v>0</v>
      </c>
      <c r="C54" s="17"/>
      <c r="D54" s="14"/>
      <c r="E54" s="15"/>
    </row>
    <row r="55" s="1" customFormat="1" spans="1:5">
      <c r="A55" s="18" t="s">
        <v>44</v>
      </c>
      <c r="B55" s="17">
        <v>0</v>
      </c>
      <c r="C55" s="17"/>
      <c r="D55" s="14"/>
      <c r="E55" s="15"/>
    </row>
    <row r="56" s="1" customFormat="1" spans="1:5">
      <c r="A56" s="18" t="s">
        <v>45</v>
      </c>
      <c r="B56" s="17">
        <v>0</v>
      </c>
      <c r="C56" s="17"/>
      <c r="D56" s="14"/>
      <c r="E56" s="15"/>
    </row>
    <row r="57" s="1" customFormat="1" spans="1:5">
      <c r="A57" s="18" t="s">
        <v>46</v>
      </c>
      <c r="B57" s="17">
        <v>0</v>
      </c>
      <c r="C57" s="17"/>
      <c r="D57" s="14"/>
      <c r="E57" s="15"/>
    </row>
    <row r="58" s="1" customFormat="1" spans="1:5">
      <c r="A58" s="16" t="s">
        <v>20</v>
      </c>
      <c r="B58" s="17">
        <v>0</v>
      </c>
      <c r="C58" s="17"/>
      <c r="D58" s="14"/>
      <c r="E58" s="15"/>
    </row>
    <row r="59" s="1" customFormat="1" spans="1:5">
      <c r="A59" s="18" t="s">
        <v>47</v>
      </c>
      <c r="B59" s="17">
        <v>24</v>
      </c>
      <c r="C59" s="17">
        <v>41</v>
      </c>
      <c r="D59" s="14">
        <f>C59/B59</f>
        <v>1.70833333333333</v>
      </c>
      <c r="E59" s="15"/>
    </row>
    <row r="60" s="1" customFormat="1" spans="1:5">
      <c r="A60" s="19" t="s">
        <v>48</v>
      </c>
      <c r="B60" s="15">
        <f>SUM(B61:B70)</f>
        <v>1383</v>
      </c>
      <c r="C60" s="15">
        <f>SUM(C61:C70)</f>
        <v>1180</v>
      </c>
      <c r="D60" s="14">
        <f>C60/B60</f>
        <v>0.853217642805495</v>
      </c>
      <c r="E60" s="15"/>
    </row>
    <row r="61" s="1" customFormat="1" spans="1:5">
      <c r="A61" s="18" t="s">
        <v>11</v>
      </c>
      <c r="B61" s="17">
        <v>401</v>
      </c>
      <c r="C61" s="17">
        <v>411</v>
      </c>
      <c r="D61" s="14">
        <f>C61/B61</f>
        <v>1.02493765586035</v>
      </c>
      <c r="E61" s="15"/>
    </row>
    <row r="62" s="1" customFormat="1" spans="1:5">
      <c r="A62" s="12" t="s">
        <v>12</v>
      </c>
      <c r="B62" s="17">
        <v>812</v>
      </c>
      <c r="C62" s="17">
        <v>598</v>
      </c>
      <c r="D62" s="14">
        <f>C62/B62</f>
        <v>0.736453201970443</v>
      </c>
      <c r="E62" s="15"/>
    </row>
    <row r="63" s="1" customFormat="1" spans="1:5">
      <c r="A63" s="12" t="s">
        <v>13</v>
      </c>
      <c r="B63" s="17">
        <v>0</v>
      </c>
      <c r="C63" s="17"/>
      <c r="D63" s="14"/>
      <c r="E63" s="15"/>
    </row>
    <row r="64" s="1" customFormat="1" spans="1:5">
      <c r="A64" s="12" t="s">
        <v>49</v>
      </c>
      <c r="B64" s="17">
        <v>0</v>
      </c>
      <c r="C64" s="17"/>
      <c r="D64" s="14"/>
      <c r="E64" s="15"/>
    </row>
    <row r="65" s="1" customFormat="1" spans="1:5">
      <c r="A65" s="12" t="s">
        <v>50</v>
      </c>
      <c r="B65" s="17">
        <v>0</v>
      </c>
      <c r="C65" s="17"/>
      <c r="D65" s="14"/>
      <c r="E65" s="15"/>
    </row>
    <row r="66" s="1" customFormat="1" spans="1:5">
      <c r="A66" s="12" t="s">
        <v>51</v>
      </c>
      <c r="B66" s="17">
        <v>2</v>
      </c>
      <c r="C66" s="17">
        <v>3</v>
      </c>
      <c r="D66" s="14">
        <f>C66/B66</f>
        <v>1.5</v>
      </c>
      <c r="E66" s="15"/>
    </row>
    <row r="67" s="1" customFormat="1" spans="1:5">
      <c r="A67" s="16" t="s">
        <v>52</v>
      </c>
      <c r="B67" s="17">
        <v>0</v>
      </c>
      <c r="C67" s="17"/>
      <c r="D67" s="14"/>
      <c r="E67" s="15"/>
    </row>
    <row r="68" s="1" customFormat="1" spans="1:5">
      <c r="A68" s="18" t="s">
        <v>53</v>
      </c>
      <c r="B68" s="17">
        <v>0</v>
      </c>
      <c r="C68" s="17"/>
      <c r="D68" s="14"/>
      <c r="E68" s="15"/>
    </row>
    <row r="69" s="1" customFormat="1" spans="1:5">
      <c r="A69" s="18" t="s">
        <v>20</v>
      </c>
      <c r="B69" s="17">
        <v>0</v>
      </c>
      <c r="C69" s="17"/>
      <c r="D69" s="14"/>
      <c r="E69" s="15"/>
    </row>
    <row r="70" s="1" customFormat="1" spans="1:5">
      <c r="A70" s="18" t="s">
        <v>54</v>
      </c>
      <c r="B70" s="17">
        <v>168</v>
      </c>
      <c r="C70" s="17">
        <v>168</v>
      </c>
      <c r="D70" s="14">
        <f>C70/B70</f>
        <v>1</v>
      </c>
      <c r="E70" s="15"/>
    </row>
    <row r="71" s="1" customFormat="1" spans="1:5">
      <c r="A71" s="16" t="s">
        <v>55</v>
      </c>
      <c r="B71" s="15">
        <f>SUM(B72:B82)</f>
        <v>469</v>
      </c>
      <c r="C71" s="15">
        <f>SUM(C72:C82)</f>
        <v>0</v>
      </c>
      <c r="D71" s="14"/>
      <c r="E71" s="15"/>
    </row>
    <row r="72" s="1" customFormat="1" spans="1:5">
      <c r="A72" s="16" t="s">
        <v>11</v>
      </c>
      <c r="B72" s="17">
        <v>2</v>
      </c>
      <c r="C72" s="17"/>
      <c r="D72" s="14"/>
      <c r="E72" s="15"/>
    </row>
    <row r="73" s="1" customFormat="1" spans="1:5">
      <c r="A73" s="16" t="s">
        <v>12</v>
      </c>
      <c r="B73" s="17">
        <v>400</v>
      </c>
      <c r="C73" s="17"/>
      <c r="D73" s="14"/>
      <c r="E73" s="15"/>
    </row>
    <row r="74" s="1" customFormat="1" spans="1:5">
      <c r="A74" s="18" t="s">
        <v>13</v>
      </c>
      <c r="B74" s="17">
        <v>0</v>
      </c>
      <c r="C74" s="17"/>
      <c r="D74" s="14"/>
      <c r="E74" s="15"/>
    </row>
    <row r="75" s="1" customFormat="1" spans="1:5">
      <c r="A75" s="18" t="s">
        <v>56</v>
      </c>
      <c r="B75" s="17">
        <v>0</v>
      </c>
      <c r="C75" s="17"/>
      <c r="D75" s="14"/>
      <c r="E75" s="15"/>
    </row>
    <row r="76" s="1" customFormat="1" spans="1:5">
      <c r="A76" s="18" t="s">
        <v>57</v>
      </c>
      <c r="B76" s="17">
        <v>0</v>
      </c>
      <c r="C76" s="17"/>
      <c r="D76" s="14"/>
      <c r="E76" s="15"/>
    </row>
    <row r="77" s="1" customFormat="1" spans="1:5">
      <c r="A77" s="12" t="s">
        <v>58</v>
      </c>
      <c r="B77" s="17">
        <v>0</v>
      </c>
      <c r="C77" s="17"/>
      <c r="D77" s="14"/>
      <c r="E77" s="15"/>
    </row>
    <row r="78" s="1" customFormat="1" spans="1:5">
      <c r="A78" s="16" t="s">
        <v>59</v>
      </c>
      <c r="B78" s="17">
        <v>0</v>
      </c>
      <c r="C78" s="17"/>
      <c r="D78" s="14"/>
      <c r="E78" s="15"/>
    </row>
    <row r="79" s="1" customFormat="1" spans="1:5">
      <c r="A79" s="16" t="s">
        <v>60</v>
      </c>
      <c r="B79" s="17">
        <v>30</v>
      </c>
      <c r="C79" s="17"/>
      <c r="D79" s="14"/>
      <c r="E79" s="15"/>
    </row>
    <row r="80" s="1" customFormat="1" spans="1:5">
      <c r="A80" s="16" t="s">
        <v>52</v>
      </c>
      <c r="B80" s="17">
        <v>0</v>
      </c>
      <c r="C80" s="17"/>
      <c r="D80" s="14"/>
      <c r="E80" s="15"/>
    </row>
    <row r="81" s="1" customFormat="1" spans="1:5">
      <c r="A81" s="18" t="s">
        <v>20</v>
      </c>
      <c r="B81" s="17">
        <v>37</v>
      </c>
      <c r="C81" s="17"/>
      <c r="D81" s="14"/>
      <c r="E81" s="15"/>
    </row>
    <row r="82" s="1" customFormat="1" spans="1:5">
      <c r="A82" s="18" t="s">
        <v>61</v>
      </c>
      <c r="B82" s="17">
        <v>0</v>
      </c>
      <c r="C82" s="17"/>
      <c r="D82" s="14"/>
      <c r="E82" s="15"/>
    </row>
    <row r="83" s="1" customFormat="1" spans="1:5">
      <c r="A83" s="18" t="s">
        <v>62</v>
      </c>
      <c r="B83" s="15">
        <f>SUM(B84:B91)</f>
        <v>168</v>
      </c>
      <c r="C83" s="15">
        <f>SUM(C84:C91)</f>
        <v>173</v>
      </c>
      <c r="D83" s="14">
        <f>C83/B83</f>
        <v>1.0297619047619</v>
      </c>
      <c r="E83" s="15"/>
    </row>
    <row r="84" s="1" customFormat="1" spans="1:5">
      <c r="A84" s="16" t="s">
        <v>11</v>
      </c>
      <c r="B84" s="17">
        <v>51</v>
      </c>
      <c r="C84" s="17">
        <v>53</v>
      </c>
      <c r="D84" s="14">
        <f>C84/B84</f>
        <v>1.03921568627451</v>
      </c>
      <c r="E84" s="15"/>
    </row>
    <row r="85" s="1" customFormat="1" spans="1:5">
      <c r="A85" s="16" t="s">
        <v>12</v>
      </c>
      <c r="B85" s="17">
        <v>20</v>
      </c>
      <c r="C85" s="17">
        <v>21</v>
      </c>
      <c r="D85" s="14">
        <f>C85/B85</f>
        <v>1.05</v>
      </c>
      <c r="E85" s="15"/>
    </row>
    <row r="86" s="1" customFormat="1" spans="1:5">
      <c r="A86" s="16" t="s">
        <v>13</v>
      </c>
      <c r="B86" s="17">
        <v>0</v>
      </c>
      <c r="C86" s="17"/>
      <c r="D86" s="14"/>
      <c r="E86" s="15"/>
    </row>
    <row r="87" s="1" customFormat="1" spans="1:5">
      <c r="A87" s="20" t="s">
        <v>63</v>
      </c>
      <c r="B87" s="17">
        <v>83</v>
      </c>
      <c r="C87" s="17">
        <v>84</v>
      </c>
      <c r="D87" s="14">
        <f>C87/B87</f>
        <v>1.01204819277108</v>
      </c>
      <c r="E87" s="15"/>
    </row>
    <row r="88" s="1" customFormat="1" spans="1:5">
      <c r="A88" s="18" t="s">
        <v>64</v>
      </c>
      <c r="B88" s="17">
        <v>0</v>
      </c>
      <c r="C88" s="17"/>
      <c r="D88" s="14"/>
      <c r="E88" s="15"/>
    </row>
    <row r="89" s="1" customFormat="1" spans="1:5">
      <c r="A89" s="18" t="s">
        <v>52</v>
      </c>
      <c r="B89" s="17">
        <v>0</v>
      </c>
      <c r="C89" s="17"/>
      <c r="D89" s="14"/>
      <c r="E89" s="15"/>
    </row>
    <row r="90" s="1" customFormat="1" spans="1:5">
      <c r="A90" s="18" t="s">
        <v>20</v>
      </c>
      <c r="B90" s="17">
        <v>0</v>
      </c>
      <c r="C90" s="17"/>
      <c r="D90" s="14"/>
      <c r="E90" s="15"/>
    </row>
    <row r="91" s="1" customFormat="1" spans="1:5">
      <c r="A91" s="12" t="s">
        <v>65</v>
      </c>
      <c r="B91" s="17">
        <v>14</v>
      </c>
      <c r="C91" s="17">
        <v>15</v>
      </c>
      <c r="D91" s="14">
        <f>C91/B91</f>
        <v>1.07142857142857</v>
      </c>
      <c r="E91" s="15"/>
    </row>
    <row r="92" s="1" customFormat="1" spans="1:5">
      <c r="A92" s="16" t="s">
        <v>66</v>
      </c>
      <c r="B92" s="15">
        <f>SUM(B93:B104)</f>
        <v>0</v>
      </c>
      <c r="C92" s="15">
        <f>SUM(C93:C104)</f>
        <v>0</v>
      </c>
      <c r="D92" s="14"/>
      <c r="E92" s="15"/>
    </row>
    <row r="93" s="1" customFormat="1" spans="1:5">
      <c r="A93" s="16" t="s">
        <v>11</v>
      </c>
      <c r="B93" s="15"/>
      <c r="C93" s="15"/>
      <c r="D93" s="14"/>
      <c r="E93" s="15"/>
    </row>
    <row r="94" s="1" customFormat="1" spans="1:5">
      <c r="A94" s="18" t="s">
        <v>12</v>
      </c>
      <c r="B94" s="15"/>
      <c r="C94" s="15"/>
      <c r="D94" s="14"/>
      <c r="E94" s="15"/>
    </row>
    <row r="95" s="1" customFormat="1" spans="1:5">
      <c r="A95" s="18" t="s">
        <v>13</v>
      </c>
      <c r="B95" s="15"/>
      <c r="C95" s="15"/>
      <c r="D95" s="14"/>
      <c r="E95" s="15"/>
    </row>
    <row r="96" s="1" customFormat="1" spans="1:5">
      <c r="A96" s="16" t="s">
        <v>67</v>
      </c>
      <c r="B96" s="15"/>
      <c r="C96" s="15"/>
      <c r="D96" s="14"/>
      <c r="E96" s="15"/>
    </row>
    <row r="97" s="1" customFormat="1" spans="1:5">
      <c r="A97" s="16" t="s">
        <v>68</v>
      </c>
      <c r="B97" s="15"/>
      <c r="C97" s="15"/>
      <c r="D97" s="14"/>
      <c r="E97" s="15"/>
    </row>
    <row r="98" s="1" customFormat="1" spans="1:5">
      <c r="A98" s="16" t="s">
        <v>52</v>
      </c>
      <c r="B98" s="15"/>
      <c r="C98" s="15"/>
      <c r="D98" s="14"/>
      <c r="E98" s="15"/>
    </row>
    <row r="99" s="1" customFormat="1" spans="1:5">
      <c r="A99" s="16" t="s">
        <v>69</v>
      </c>
      <c r="B99" s="15"/>
      <c r="C99" s="15"/>
      <c r="D99" s="14"/>
      <c r="E99" s="15"/>
    </row>
    <row r="100" s="1" customFormat="1" spans="1:5">
      <c r="A100" s="16" t="s">
        <v>70</v>
      </c>
      <c r="B100" s="15"/>
      <c r="C100" s="15"/>
      <c r="D100" s="14"/>
      <c r="E100" s="15"/>
    </row>
    <row r="101" s="1" customFormat="1" spans="1:5">
      <c r="A101" s="16" t="s">
        <v>71</v>
      </c>
      <c r="B101" s="15"/>
      <c r="C101" s="15"/>
      <c r="D101" s="14"/>
      <c r="E101" s="15"/>
    </row>
    <row r="102" s="1" customFormat="1" spans="1:5">
      <c r="A102" s="16" t="s">
        <v>72</v>
      </c>
      <c r="B102" s="15"/>
      <c r="C102" s="15"/>
      <c r="D102" s="14"/>
      <c r="E102" s="15"/>
    </row>
    <row r="103" s="1" customFormat="1" spans="1:5">
      <c r="A103" s="18" t="s">
        <v>20</v>
      </c>
      <c r="B103" s="15"/>
      <c r="C103" s="15"/>
      <c r="D103" s="14"/>
      <c r="E103" s="15"/>
    </row>
    <row r="104" s="1" customFormat="1" spans="1:5">
      <c r="A104" s="18" t="s">
        <v>73</v>
      </c>
      <c r="B104" s="15"/>
      <c r="C104" s="15"/>
      <c r="D104" s="14"/>
      <c r="E104" s="15"/>
    </row>
    <row r="105" s="1" customFormat="1" spans="1:5">
      <c r="A105" s="18" t="s">
        <v>74</v>
      </c>
      <c r="B105" s="15">
        <f>SUM(B106:B114)</f>
        <v>243</v>
      </c>
      <c r="C105" s="15">
        <f>SUM(C106:C114)</f>
        <v>317</v>
      </c>
      <c r="D105" s="14">
        <f>C105/B105</f>
        <v>1.30452674897119</v>
      </c>
      <c r="E105" s="15"/>
    </row>
    <row r="106" s="1" customFormat="1" spans="1:5">
      <c r="A106" s="18" t="s">
        <v>11</v>
      </c>
      <c r="B106" s="17">
        <v>116</v>
      </c>
      <c r="C106" s="17">
        <v>155</v>
      </c>
      <c r="D106" s="14">
        <f>C106/B106</f>
        <v>1.33620689655172</v>
      </c>
      <c r="E106" s="15"/>
    </row>
    <row r="107" s="1" customFormat="1" spans="1:5">
      <c r="A107" s="16" t="s">
        <v>12</v>
      </c>
      <c r="B107" s="17">
        <v>117</v>
      </c>
      <c r="C107" s="17">
        <f>120+30</f>
        <v>150</v>
      </c>
      <c r="D107" s="14">
        <f>C107/B107</f>
        <v>1.28205128205128</v>
      </c>
      <c r="E107" s="15"/>
    </row>
    <row r="108" s="1" customFormat="1" spans="1:5">
      <c r="A108" s="16" t="s">
        <v>13</v>
      </c>
      <c r="B108" s="17">
        <v>0</v>
      </c>
      <c r="C108" s="17"/>
      <c r="D108" s="14"/>
      <c r="E108" s="15"/>
    </row>
    <row r="109" s="1" customFormat="1" spans="1:5">
      <c r="A109" s="16" t="s">
        <v>75</v>
      </c>
      <c r="B109" s="17">
        <v>0</v>
      </c>
      <c r="C109" s="17"/>
      <c r="D109" s="14"/>
      <c r="E109" s="15"/>
    </row>
    <row r="110" s="1" customFormat="1" spans="1:5">
      <c r="A110" s="18" t="s">
        <v>76</v>
      </c>
      <c r="B110" s="17">
        <v>0</v>
      </c>
      <c r="C110" s="17"/>
      <c r="D110" s="14"/>
      <c r="E110" s="15"/>
    </row>
    <row r="111" s="1" customFormat="1" spans="1:5">
      <c r="A111" s="18" t="s">
        <v>77</v>
      </c>
      <c r="B111" s="17">
        <v>0</v>
      </c>
      <c r="C111" s="17"/>
      <c r="D111" s="14"/>
      <c r="E111" s="15"/>
    </row>
    <row r="112" s="1" customFormat="1" spans="1:5">
      <c r="A112" s="16" t="s">
        <v>78</v>
      </c>
      <c r="B112" s="17">
        <v>0</v>
      </c>
      <c r="C112" s="17"/>
      <c r="D112" s="14"/>
      <c r="E112" s="15"/>
    </row>
    <row r="113" s="1" customFormat="1" spans="1:5">
      <c r="A113" s="20" t="s">
        <v>20</v>
      </c>
      <c r="B113" s="17">
        <v>0</v>
      </c>
      <c r="C113" s="17"/>
      <c r="D113" s="14"/>
      <c r="E113" s="15"/>
    </row>
    <row r="114" s="1" customFormat="1" spans="1:5">
      <c r="A114" s="18" t="s">
        <v>79</v>
      </c>
      <c r="B114" s="17">
        <v>10</v>
      </c>
      <c r="C114" s="17">
        <v>12</v>
      </c>
      <c r="D114" s="14">
        <f>C114/B114</f>
        <v>1.2</v>
      </c>
      <c r="E114" s="15"/>
    </row>
    <row r="115" s="1" customFormat="1" spans="1:5">
      <c r="A115" s="21" t="s">
        <v>80</v>
      </c>
      <c r="B115" s="15">
        <f>SUM(B116:B123)</f>
        <v>680</v>
      </c>
      <c r="C115" s="15">
        <f>SUM(C116:C123)</f>
        <v>695</v>
      </c>
      <c r="D115" s="14">
        <f>C115/B115</f>
        <v>1.02205882352941</v>
      </c>
      <c r="E115" s="15"/>
    </row>
    <row r="116" s="1" customFormat="1" spans="1:5">
      <c r="A116" s="16" t="s">
        <v>11</v>
      </c>
      <c r="B116" s="17">
        <v>401</v>
      </c>
      <c r="C116" s="17">
        <v>410</v>
      </c>
      <c r="D116" s="14">
        <f>C116/B116</f>
        <v>1.02244389027431</v>
      </c>
      <c r="E116" s="15"/>
    </row>
    <row r="117" s="1" customFormat="1" spans="1:5">
      <c r="A117" s="16" t="s">
        <v>12</v>
      </c>
      <c r="B117" s="17">
        <v>261</v>
      </c>
      <c r="C117" s="17">
        <v>265</v>
      </c>
      <c r="D117" s="14">
        <f>C117/B117</f>
        <v>1.01532567049808</v>
      </c>
      <c r="E117" s="15"/>
    </row>
    <row r="118" s="1" customFormat="1" spans="1:5">
      <c r="A118" s="16" t="s">
        <v>13</v>
      </c>
      <c r="B118" s="17">
        <v>0</v>
      </c>
      <c r="C118" s="17"/>
      <c r="D118" s="14"/>
      <c r="E118" s="15"/>
    </row>
    <row r="119" s="1" customFormat="1" spans="1:5">
      <c r="A119" s="18" t="s">
        <v>81</v>
      </c>
      <c r="B119" s="17">
        <v>0</v>
      </c>
      <c r="C119" s="17"/>
      <c r="D119" s="14"/>
      <c r="E119" s="15"/>
    </row>
    <row r="120" s="1" customFormat="1" spans="1:5">
      <c r="A120" s="18" t="s">
        <v>82</v>
      </c>
      <c r="B120" s="17">
        <v>0</v>
      </c>
      <c r="C120" s="17"/>
      <c r="D120" s="14"/>
      <c r="E120" s="15"/>
    </row>
    <row r="121" s="1" customFormat="1" spans="1:5">
      <c r="A121" s="18" t="s">
        <v>83</v>
      </c>
      <c r="B121" s="17">
        <v>0</v>
      </c>
      <c r="C121" s="17"/>
      <c r="D121" s="14"/>
      <c r="E121" s="15"/>
    </row>
    <row r="122" s="1" customFormat="1" spans="1:5">
      <c r="A122" s="16" t="s">
        <v>20</v>
      </c>
      <c r="B122" s="17">
        <v>0</v>
      </c>
      <c r="C122" s="17"/>
      <c r="D122" s="14"/>
      <c r="E122" s="15"/>
    </row>
    <row r="123" s="1" customFormat="1" spans="1:5">
      <c r="A123" s="16" t="s">
        <v>84</v>
      </c>
      <c r="B123" s="17">
        <v>18</v>
      </c>
      <c r="C123" s="17">
        <v>20</v>
      </c>
      <c r="D123" s="14">
        <f>C123/B123</f>
        <v>1.11111111111111</v>
      </c>
      <c r="E123" s="15"/>
    </row>
    <row r="124" s="1" customFormat="1" spans="1:5">
      <c r="A124" s="12" t="s">
        <v>85</v>
      </c>
      <c r="B124" s="15">
        <f>SUM(B125:B134)</f>
        <v>23147</v>
      </c>
      <c r="C124" s="15">
        <f>SUM(C125:C134)</f>
        <v>5035</v>
      </c>
      <c r="D124" s="14">
        <f>C124/B124</f>
        <v>0.217522789130341</v>
      </c>
      <c r="E124" s="15"/>
    </row>
    <row r="125" s="1" customFormat="1" spans="1:5">
      <c r="A125" s="16" t="s">
        <v>11</v>
      </c>
      <c r="B125" s="17">
        <v>2</v>
      </c>
      <c r="C125" s="17">
        <v>3</v>
      </c>
      <c r="D125" s="14">
        <f>C125/B125</f>
        <v>1.5</v>
      </c>
      <c r="E125" s="15"/>
    </row>
    <row r="126" s="1" customFormat="1" spans="1:5">
      <c r="A126" s="16" t="s">
        <v>12</v>
      </c>
      <c r="B126" s="17">
        <v>31</v>
      </c>
      <c r="C126" s="17">
        <v>32</v>
      </c>
      <c r="D126" s="14">
        <f>C126/B126</f>
        <v>1.03225806451613</v>
      </c>
      <c r="E126" s="15"/>
    </row>
    <row r="127" s="1" customFormat="1" spans="1:5">
      <c r="A127" s="16" t="s">
        <v>13</v>
      </c>
      <c r="B127" s="17">
        <v>0</v>
      </c>
      <c r="C127" s="17"/>
      <c r="D127" s="14"/>
      <c r="E127" s="15"/>
    </row>
    <row r="128" s="1" customFormat="1" spans="1:5">
      <c r="A128" s="18" t="s">
        <v>86</v>
      </c>
      <c r="B128" s="17">
        <v>0</v>
      </c>
      <c r="C128" s="17"/>
      <c r="D128" s="14"/>
      <c r="E128" s="15"/>
    </row>
    <row r="129" s="1" customFormat="1" spans="1:5">
      <c r="A129" s="18" t="s">
        <v>87</v>
      </c>
      <c r="B129" s="17">
        <v>0</v>
      </c>
      <c r="C129" s="17"/>
      <c r="D129" s="14"/>
      <c r="E129" s="15"/>
    </row>
    <row r="130" s="1" customFormat="1" spans="1:5">
      <c r="A130" s="18" t="s">
        <v>88</v>
      </c>
      <c r="B130" s="17">
        <v>0</v>
      </c>
      <c r="C130" s="17"/>
      <c r="D130" s="14"/>
      <c r="E130" s="15"/>
    </row>
    <row r="131" s="1" customFormat="1" spans="1:5">
      <c r="A131" s="16" t="s">
        <v>89</v>
      </c>
      <c r="B131" s="17">
        <v>0</v>
      </c>
      <c r="C131" s="17"/>
      <c r="D131" s="14"/>
      <c r="E131" s="15"/>
    </row>
    <row r="132" s="1" customFormat="1" spans="1:5">
      <c r="A132" s="16" t="s">
        <v>90</v>
      </c>
      <c r="B132" s="17">
        <v>22392</v>
      </c>
      <c r="C132" s="17">
        <v>5000</v>
      </c>
      <c r="D132" s="14">
        <f>C132/B132</f>
        <v>0.223294033583423</v>
      </c>
      <c r="E132" s="15"/>
    </row>
    <row r="133" s="1" customFormat="1" spans="1:5">
      <c r="A133" s="16" t="s">
        <v>20</v>
      </c>
      <c r="B133" s="17">
        <v>0</v>
      </c>
      <c r="C133" s="17"/>
      <c r="D133" s="14"/>
      <c r="E133" s="15"/>
    </row>
    <row r="134" s="1" customFormat="1" spans="1:5">
      <c r="A134" s="18" t="s">
        <v>91</v>
      </c>
      <c r="B134" s="17">
        <v>722</v>
      </c>
      <c r="C134" s="17"/>
      <c r="D134" s="14">
        <f>C134/B134</f>
        <v>0</v>
      </c>
      <c r="E134" s="15"/>
    </row>
    <row r="135" s="1" customFormat="1" spans="1:5">
      <c r="A135" s="18" t="s">
        <v>92</v>
      </c>
      <c r="B135" s="15">
        <f>SUM(B136:B147)</f>
        <v>0</v>
      </c>
      <c r="C135" s="15">
        <f>SUM(C136:C147)</f>
        <v>50</v>
      </c>
      <c r="D135" s="14"/>
      <c r="E135" s="15"/>
    </row>
    <row r="136" s="1" customFormat="1" spans="1:5">
      <c r="A136" s="18" t="s">
        <v>11</v>
      </c>
      <c r="B136" s="15"/>
      <c r="C136" s="15"/>
      <c r="D136" s="14"/>
      <c r="E136" s="15"/>
    </row>
    <row r="137" s="1" customFormat="1" spans="1:5">
      <c r="A137" s="12" t="s">
        <v>12</v>
      </c>
      <c r="B137" s="15"/>
      <c r="C137" s="15"/>
      <c r="D137" s="14"/>
      <c r="E137" s="15"/>
    </row>
    <row r="138" s="1" customFormat="1" spans="1:5">
      <c r="A138" s="16" t="s">
        <v>13</v>
      </c>
      <c r="B138" s="15"/>
      <c r="C138" s="15"/>
      <c r="D138" s="14"/>
      <c r="E138" s="15"/>
    </row>
    <row r="139" s="1" customFormat="1" spans="1:5">
      <c r="A139" s="16" t="s">
        <v>93</v>
      </c>
      <c r="B139" s="15"/>
      <c r="C139" s="15"/>
      <c r="D139" s="14"/>
      <c r="E139" s="15"/>
    </row>
    <row r="140" s="1" customFormat="1" spans="1:5">
      <c r="A140" s="16" t="s">
        <v>94</v>
      </c>
      <c r="B140" s="15"/>
      <c r="C140" s="15"/>
      <c r="D140" s="14"/>
      <c r="E140" s="15"/>
    </row>
    <row r="141" s="1" customFormat="1" spans="1:5">
      <c r="A141" s="20" t="s">
        <v>95</v>
      </c>
      <c r="B141" s="15"/>
      <c r="C141" s="15"/>
      <c r="D141" s="14"/>
      <c r="E141" s="15"/>
    </row>
    <row r="142" s="1" customFormat="1" spans="1:5">
      <c r="A142" s="18" t="s">
        <v>96</v>
      </c>
      <c r="B142" s="15"/>
      <c r="C142" s="15"/>
      <c r="D142" s="14"/>
      <c r="E142" s="15"/>
    </row>
    <row r="143" s="1" customFormat="1" spans="1:5">
      <c r="A143" s="16" t="s">
        <v>97</v>
      </c>
      <c r="B143" s="15"/>
      <c r="C143" s="15">
        <v>50</v>
      </c>
      <c r="D143" s="14"/>
      <c r="E143" s="15"/>
    </row>
    <row r="144" s="1" customFormat="1" spans="1:5">
      <c r="A144" s="16" t="s">
        <v>98</v>
      </c>
      <c r="B144" s="15"/>
      <c r="C144" s="15"/>
      <c r="D144" s="14"/>
      <c r="E144" s="15"/>
    </row>
    <row r="145" s="1" customFormat="1" spans="1:5">
      <c r="A145" s="16" t="s">
        <v>99</v>
      </c>
      <c r="B145" s="15"/>
      <c r="C145" s="15"/>
      <c r="D145" s="14"/>
      <c r="E145" s="15"/>
    </row>
    <row r="146" s="1" customFormat="1" spans="1:5">
      <c r="A146" s="16" t="s">
        <v>20</v>
      </c>
      <c r="B146" s="15"/>
      <c r="C146" s="15"/>
      <c r="D146" s="14"/>
      <c r="E146" s="15"/>
    </row>
    <row r="147" s="1" customFormat="1" spans="1:5">
      <c r="A147" s="16" t="s">
        <v>100</v>
      </c>
      <c r="B147" s="15"/>
      <c r="C147" s="15"/>
      <c r="D147" s="14"/>
      <c r="E147" s="15"/>
    </row>
    <row r="148" s="1" customFormat="1" spans="1:5">
      <c r="A148" s="16" t="s">
        <v>101</v>
      </c>
      <c r="B148" s="15">
        <f>SUM(B149:B154)</f>
        <v>3</v>
      </c>
      <c r="C148" s="15">
        <f>SUM(C149:C154)</f>
        <v>4</v>
      </c>
      <c r="D148" s="14">
        <f>C148/B148</f>
        <v>1.33333333333333</v>
      </c>
      <c r="E148" s="15"/>
    </row>
    <row r="149" s="1" customFormat="1" spans="1:5">
      <c r="A149" s="16" t="s">
        <v>11</v>
      </c>
      <c r="B149" s="17"/>
      <c r="C149" s="15">
        <v>4</v>
      </c>
      <c r="D149" s="14"/>
      <c r="E149" s="15"/>
    </row>
    <row r="150" s="1" customFormat="1" spans="1:5">
      <c r="A150" s="16" t="s">
        <v>12</v>
      </c>
      <c r="B150" s="17"/>
      <c r="C150" s="15"/>
      <c r="D150" s="14"/>
      <c r="E150" s="15"/>
    </row>
    <row r="151" s="1" customFormat="1" spans="1:5">
      <c r="A151" s="18" t="s">
        <v>13</v>
      </c>
      <c r="B151" s="17">
        <v>3</v>
      </c>
      <c r="C151" s="17"/>
      <c r="D151" s="14"/>
      <c r="E151" s="15"/>
    </row>
    <row r="152" s="1" customFormat="1" spans="1:5">
      <c r="A152" s="18" t="s">
        <v>102</v>
      </c>
      <c r="B152" s="17"/>
      <c r="C152" s="15"/>
      <c r="D152" s="14"/>
      <c r="E152" s="15"/>
    </row>
    <row r="153" s="1" customFormat="1" spans="1:5">
      <c r="A153" s="18" t="s">
        <v>20</v>
      </c>
      <c r="B153" s="17"/>
      <c r="C153" s="15"/>
      <c r="D153" s="14"/>
      <c r="E153" s="15"/>
    </row>
    <row r="154" s="1" customFormat="1" spans="1:5">
      <c r="A154" s="12" t="s">
        <v>103</v>
      </c>
      <c r="B154" s="17"/>
      <c r="C154" s="15"/>
      <c r="D154" s="14"/>
      <c r="E154" s="15"/>
    </row>
    <row r="155" s="1" customFormat="1" spans="1:5">
      <c r="A155" s="16" t="s">
        <v>104</v>
      </c>
      <c r="B155" s="15">
        <f>SUM(B156:B162)</f>
        <v>0</v>
      </c>
      <c r="C155" s="15">
        <f>SUM(C156:C162)</f>
        <v>0</v>
      </c>
      <c r="D155" s="14"/>
      <c r="E155" s="15"/>
    </row>
    <row r="156" s="1" customFormat="1" spans="1:5">
      <c r="A156" s="16" t="s">
        <v>11</v>
      </c>
      <c r="B156" s="15"/>
      <c r="C156" s="15"/>
      <c r="D156" s="14"/>
      <c r="E156" s="15"/>
    </row>
    <row r="157" s="1" customFormat="1" spans="1:5">
      <c r="A157" s="18" t="s">
        <v>12</v>
      </c>
      <c r="B157" s="15"/>
      <c r="C157" s="15"/>
      <c r="D157" s="14"/>
      <c r="E157" s="15"/>
    </row>
    <row r="158" s="1" customFormat="1" spans="1:5">
      <c r="A158" s="18" t="s">
        <v>13</v>
      </c>
      <c r="B158" s="15"/>
      <c r="C158" s="15"/>
      <c r="D158" s="14"/>
      <c r="E158" s="15"/>
    </row>
    <row r="159" s="1" customFormat="1" spans="1:5">
      <c r="A159" s="18" t="s">
        <v>105</v>
      </c>
      <c r="B159" s="15"/>
      <c r="C159" s="15"/>
      <c r="D159" s="14"/>
      <c r="E159" s="15"/>
    </row>
    <row r="160" s="1" customFormat="1" spans="1:5">
      <c r="A160" s="12" t="s">
        <v>106</v>
      </c>
      <c r="B160" s="15"/>
      <c r="C160" s="15"/>
      <c r="D160" s="14"/>
      <c r="E160" s="15"/>
    </row>
    <row r="161" s="1" customFormat="1" spans="1:5">
      <c r="A161" s="16" t="s">
        <v>20</v>
      </c>
      <c r="B161" s="15"/>
      <c r="C161" s="15"/>
      <c r="D161" s="14"/>
      <c r="E161" s="15"/>
    </row>
    <row r="162" s="1" customFormat="1" spans="1:5">
      <c r="A162" s="16" t="s">
        <v>107</v>
      </c>
      <c r="B162" s="15"/>
      <c r="C162" s="15"/>
      <c r="D162" s="14"/>
      <c r="E162" s="15"/>
    </row>
    <row r="163" s="1" customFormat="1" spans="1:5">
      <c r="A163" s="18" t="s">
        <v>108</v>
      </c>
      <c r="B163" s="15">
        <f>SUM(B164:B168)</f>
        <v>56</v>
      </c>
      <c r="C163" s="15">
        <f>SUM(C164:C168)</f>
        <v>49</v>
      </c>
      <c r="D163" s="14">
        <f>C163/B163</f>
        <v>0.875</v>
      </c>
      <c r="E163" s="15"/>
    </row>
    <row r="164" s="1" customFormat="1" spans="1:5">
      <c r="A164" s="18" t="s">
        <v>11</v>
      </c>
      <c r="B164" s="17">
        <v>23</v>
      </c>
      <c r="C164" s="15">
        <v>25</v>
      </c>
      <c r="D164" s="14">
        <f>C164/B164</f>
        <v>1.08695652173913</v>
      </c>
      <c r="E164" s="15"/>
    </row>
    <row r="165" s="1" customFormat="1" spans="1:5">
      <c r="A165" s="18" t="s">
        <v>12</v>
      </c>
      <c r="B165" s="17">
        <v>33</v>
      </c>
      <c r="C165" s="15">
        <v>24</v>
      </c>
      <c r="D165" s="14">
        <f>C165/B165</f>
        <v>0.727272727272727</v>
      </c>
      <c r="E165" s="15"/>
    </row>
    <row r="166" s="1" customFormat="1" spans="1:5">
      <c r="A166" s="16" t="s">
        <v>13</v>
      </c>
      <c r="B166" s="17">
        <v>0</v>
      </c>
      <c r="C166" s="15"/>
      <c r="D166" s="14"/>
      <c r="E166" s="15"/>
    </row>
    <row r="167" s="1" customFormat="1" spans="1:5">
      <c r="A167" s="19" t="s">
        <v>109</v>
      </c>
      <c r="B167" s="15">
        <v>0</v>
      </c>
      <c r="C167" s="15"/>
      <c r="D167" s="14"/>
      <c r="E167" s="15"/>
    </row>
    <row r="168" s="1" customFormat="1" spans="1:5">
      <c r="A168" s="16" t="s">
        <v>110</v>
      </c>
      <c r="B168" s="15">
        <v>0</v>
      </c>
      <c r="C168" s="15"/>
      <c r="D168" s="14"/>
      <c r="E168" s="15"/>
    </row>
    <row r="169" s="1" customFormat="1" spans="1:5">
      <c r="A169" s="18" t="s">
        <v>111</v>
      </c>
      <c r="B169" s="15">
        <f>SUM(B170:B175)</f>
        <v>32</v>
      </c>
      <c r="C169" s="15">
        <f>SUM(C170:C175)</f>
        <v>33</v>
      </c>
      <c r="D169" s="14">
        <f>C169/B169</f>
        <v>1.03125</v>
      </c>
      <c r="E169" s="15"/>
    </row>
    <row r="170" s="1" customFormat="1" spans="1:5">
      <c r="A170" s="18" t="s">
        <v>11</v>
      </c>
      <c r="B170" s="17">
        <v>32</v>
      </c>
      <c r="C170" s="17">
        <v>33</v>
      </c>
      <c r="D170" s="14">
        <f>C170/B170</f>
        <v>1.03125</v>
      </c>
      <c r="E170" s="15"/>
    </row>
    <row r="171" s="1" customFormat="1" spans="1:5">
      <c r="A171" s="18" t="s">
        <v>12</v>
      </c>
      <c r="B171" s="15"/>
      <c r="C171" s="15"/>
      <c r="D171" s="14"/>
      <c r="E171" s="15"/>
    </row>
    <row r="172" s="1" customFormat="1" spans="1:5">
      <c r="A172" s="12" t="s">
        <v>13</v>
      </c>
      <c r="B172" s="15"/>
      <c r="C172" s="15"/>
      <c r="D172" s="14"/>
      <c r="E172" s="15"/>
    </row>
    <row r="173" s="1" customFormat="1" spans="1:5">
      <c r="A173" s="16" t="s">
        <v>25</v>
      </c>
      <c r="B173" s="22"/>
      <c r="C173" s="22"/>
      <c r="D173" s="14"/>
      <c r="E173" s="15"/>
    </row>
    <row r="174" s="1" customFormat="1" spans="1:5">
      <c r="A174" s="16" t="s">
        <v>20</v>
      </c>
      <c r="B174" s="15"/>
      <c r="C174" s="15"/>
      <c r="D174" s="14"/>
      <c r="E174" s="15"/>
    </row>
    <row r="175" s="1" customFormat="1" spans="1:5">
      <c r="A175" s="16" t="s">
        <v>112</v>
      </c>
      <c r="B175" s="15"/>
      <c r="C175" s="15"/>
      <c r="D175" s="14"/>
      <c r="E175" s="15"/>
    </row>
    <row r="176" s="1" customFormat="1" spans="1:5">
      <c r="A176" s="18" t="s">
        <v>113</v>
      </c>
      <c r="B176" s="15">
        <f>SUM(B177:B182)</f>
        <v>424</v>
      </c>
      <c r="C176" s="15">
        <f>SUM(C177:C182)</f>
        <v>378</v>
      </c>
      <c r="D176" s="14">
        <f>C176/B176</f>
        <v>0.891509433962264</v>
      </c>
      <c r="E176" s="15"/>
    </row>
    <row r="177" s="1" customFormat="1" spans="1:5">
      <c r="A177" s="18" t="s">
        <v>11</v>
      </c>
      <c r="B177" s="17">
        <v>127</v>
      </c>
      <c r="C177" s="17">
        <v>138</v>
      </c>
      <c r="D177" s="14">
        <f>C177/B177</f>
        <v>1.08661417322835</v>
      </c>
      <c r="E177" s="15"/>
    </row>
    <row r="178" s="1" customFormat="1" spans="1:5">
      <c r="A178" s="18" t="s">
        <v>12</v>
      </c>
      <c r="B178" s="17">
        <v>239</v>
      </c>
      <c r="C178" s="17">
        <v>240</v>
      </c>
      <c r="D178" s="14">
        <f>C178/B178</f>
        <v>1.00418410041841</v>
      </c>
      <c r="E178" s="15"/>
    </row>
    <row r="179" s="1" customFormat="1" spans="1:5">
      <c r="A179" s="16" t="s">
        <v>13</v>
      </c>
      <c r="B179" s="17">
        <v>0</v>
      </c>
      <c r="C179" s="17"/>
      <c r="D179" s="14"/>
      <c r="E179" s="15"/>
    </row>
    <row r="180" s="1" customFormat="1" spans="1:5">
      <c r="A180" s="16" t="s">
        <v>114</v>
      </c>
      <c r="B180" s="15">
        <v>0</v>
      </c>
      <c r="C180" s="15"/>
      <c r="D180" s="14"/>
      <c r="E180" s="15"/>
    </row>
    <row r="181" s="1" customFormat="1" spans="1:5">
      <c r="A181" s="18" t="s">
        <v>20</v>
      </c>
      <c r="B181" s="15">
        <v>0</v>
      </c>
      <c r="C181" s="15"/>
      <c r="D181" s="14"/>
      <c r="E181" s="15"/>
    </row>
    <row r="182" s="1" customFormat="1" spans="1:5">
      <c r="A182" s="18" t="s">
        <v>115</v>
      </c>
      <c r="B182" s="15">
        <v>58</v>
      </c>
      <c r="C182" s="15"/>
      <c r="D182" s="14">
        <f>C182/B182</f>
        <v>0</v>
      </c>
      <c r="E182" s="15"/>
    </row>
    <row r="183" s="1" customFormat="1" spans="1:5">
      <c r="A183" s="18" t="s">
        <v>116</v>
      </c>
      <c r="B183" s="15">
        <f>SUM(B184:B189)</f>
        <v>713</v>
      </c>
      <c r="C183" s="15">
        <f>SUM(C184:C189)</f>
        <v>962</v>
      </c>
      <c r="D183" s="14">
        <f>C183/B183</f>
        <v>1.3492286115007</v>
      </c>
      <c r="E183" s="15"/>
    </row>
    <row r="184" s="1" customFormat="1" spans="1:5">
      <c r="A184" s="18" t="s">
        <v>11</v>
      </c>
      <c r="B184" s="17">
        <v>242</v>
      </c>
      <c r="C184" s="17">
        <v>242</v>
      </c>
      <c r="D184" s="14">
        <f>C184/B184</f>
        <v>1</v>
      </c>
      <c r="E184" s="15"/>
    </row>
    <row r="185" s="1" customFormat="1" spans="1:5">
      <c r="A185" s="16" t="s">
        <v>12</v>
      </c>
      <c r="B185" s="17">
        <v>471</v>
      </c>
      <c r="C185" s="17">
        <v>245</v>
      </c>
      <c r="D185" s="14">
        <f>C185/B185</f>
        <v>0.520169851380042</v>
      </c>
      <c r="E185" s="15"/>
    </row>
    <row r="186" s="1" customFormat="1" spans="1:5">
      <c r="A186" s="16" t="s">
        <v>13</v>
      </c>
      <c r="B186" s="17">
        <v>0</v>
      </c>
      <c r="C186" s="17">
        <v>475</v>
      </c>
      <c r="D186" s="14"/>
      <c r="E186" s="15"/>
    </row>
    <row r="187" s="1" customFormat="1" spans="1:5">
      <c r="A187" s="16" t="s">
        <v>117</v>
      </c>
      <c r="B187" s="15">
        <v>0</v>
      </c>
      <c r="C187" s="15"/>
      <c r="D187" s="14"/>
      <c r="E187" s="15"/>
    </row>
    <row r="188" s="1" customFormat="1" spans="1:5">
      <c r="A188" s="18" t="s">
        <v>20</v>
      </c>
      <c r="B188" s="15">
        <v>0</v>
      </c>
      <c r="C188" s="15"/>
      <c r="D188" s="14"/>
      <c r="E188" s="15"/>
    </row>
    <row r="189" s="1" customFormat="1" spans="1:5">
      <c r="A189" s="18" t="s">
        <v>118</v>
      </c>
      <c r="B189" s="15">
        <v>0</v>
      </c>
      <c r="C189" s="15"/>
      <c r="D189" s="14"/>
      <c r="E189" s="15"/>
    </row>
    <row r="190" s="1" customFormat="1" spans="1:5">
      <c r="A190" s="18" t="s">
        <v>119</v>
      </c>
      <c r="B190" s="15">
        <f>SUM(B191:B196)</f>
        <v>497</v>
      </c>
      <c r="C190" s="15">
        <f>SUM(C191:C196)</f>
        <v>786</v>
      </c>
      <c r="D190" s="14">
        <f>C190/B190</f>
        <v>1.58148893360161</v>
      </c>
      <c r="E190" s="15"/>
    </row>
    <row r="191" s="1" customFormat="1" spans="1:5">
      <c r="A191" s="16" t="s">
        <v>11</v>
      </c>
      <c r="B191" s="17">
        <v>87</v>
      </c>
      <c r="C191" s="17">
        <v>498</v>
      </c>
      <c r="D191" s="14">
        <f>C191/B191</f>
        <v>5.72413793103448</v>
      </c>
      <c r="E191" s="15"/>
    </row>
    <row r="192" s="1" customFormat="1" spans="1:5">
      <c r="A192" s="16" t="s">
        <v>12</v>
      </c>
      <c r="B192" s="17">
        <v>282</v>
      </c>
      <c r="C192" s="17">
        <v>288</v>
      </c>
      <c r="D192" s="14">
        <f>C192/B192</f>
        <v>1.02127659574468</v>
      </c>
      <c r="E192" s="15"/>
    </row>
    <row r="193" s="1" customFormat="1" spans="1:5">
      <c r="A193" s="16" t="s">
        <v>13</v>
      </c>
      <c r="B193" s="17">
        <v>0</v>
      </c>
      <c r="C193" s="17"/>
      <c r="D193" s="14"/>
      <c r="E193" s="15"/>
    </row>
    <row r="194" s="1" customFormat="1" spans="1:5">
      <c r="A194" s="16" t="s">
        <v>120</v>
      </c>
      <c r="B194" s="15">
        <v>0</v>
      </c>
      <c r="C194" s="15"/>
      <c r="D194" s="14"/>
      <c r="E194" s="15"/>
    </row>
    <row r="195" s="1" customFormat="1" spans="1:5">
      <c r="A195" s="16" t="s">
        <v>20</v>
      </c>
      <c r="B195" s="15">
        <v>0</v>
      </c>
      <c r="C195" s="15"/>
      <c r="D195" s="14"/>
      <c r="E195" s="15"/>
    </row>
    <row r="196" s="1" customFormat="1" spans="1:5">
      <c r="A196" s="18" t="s">
        <v>121</v>
      </c>
      <c r="B196" s="15">
        <v>128</v>
      </c>
      <c r="C196" s="15"/>
      <c r="D196" s="14"/>
      <c r="E196" s="15"/>
    </row>
    <row r="197" s="1" customFormat="1" spans="1:5">
      <c r="A197" s="18" t="s">
        <v>122</v>
      </c>
      <c r="B197" s="15">
        <f>SUM(B198:B203)</f>
        <v>558</v>
      </c>
      <c r="C197" s="15">
        <f>SUM(C198:C203)</f>
        <v>463</v>
      </c>
      <c r="D197" s="14">
        <f>C197/B197</f>
        <v>0.829749103942652</v>
      </c>
      <c r="E197" s="15"/>
    </row>
    <row r="198" s="1" customFormat="1" spans="1:5">
      <c r="A198" s="12" t="s">
        <v>11</v>
      </c>
      <c r="B198" s="17">
        <v>142</v>
      </c>
      <c r="C198" s="17">
        <v>145</v>
      </c>
      <c r="D198" s="14">
        <f>C198/B198</f>
        <v>1.02112676056338</v>
      </c>
      <c r="E198" s="15"/>
    </row>
    <row r="199" s="1" customFormat="1" spans="1:5">
      <c r="A199" s="16" t="s">
        <v>12</v>
      </c>
      <c r="B199" s="17">
        <v>416</v>
      </c>
      <c r="C199" s="17">
        <v>318</v>
      </c>
      <c r="D199" s="14">
        <f>C199/B199</f>
        <v>0.764423076923077</v>
      </c>
      <c r="E199" s="15"/>
    </row>
    <row r="200" s="1" customFormat="1" spans="1:5">
      <c r="A200" s="16" t="s">
        <v>13</v>
      </c>
      <c r="B200" s="17">
        <v>0</v>
      </c>
      <c r="C200" s="17"/>
      <c r="D200" s="14"/>
      <c r="E200" s="15"/>
    </row>
    <row r="201" s="1" customFormat="1" spans="1:5">
      <c r="A201" s="16" t="s">
        <v>123</v>
      </c>
      <c r="B201" s="15">
        <v>0</v>
      </c>
      <c r="C201" s="15"/>
      <c r="D201" s="14"/>
      <c r="E201" s="15"/>
    </row>
    <row r="202" s="1" customFormat="1" spans="1:5">
      <c r="A202" s="16" t="s">
        <v>20</v>
      </c>
      <c r="B202" s="15">
        <v>0</v>
      </c>
      <c r="C202" s="15"/>
      <c r="D202" s="14"/>
      <c r="E202" s="15"/>
    </row>
    <row r="203" s="1" customFormat="1" spans="1:5">
      <c r="A203" s="18" t="s">
        <v>124</v>
      </c>
      <c r="B203" s="15"/>
      <c r="C203" s="15"/>
      <c r="D203" s="14"/>
      <c r="E203" s="15"/>
    </row>
    <row r="204" s="1" customFormat="1" spans="1:5">
      <c r="A204" s="18" t="s">
        <v>125</v>
      </c>
      <c r="B204" s="15">
        <f>SUM(B205:B211)</f>
        <v>149</v>
      </c>
      <c r="C204" s="15">
        <f>SUM(C205:C211)</f>
        <v>151</v>
      </c>
      <c r="D204" s="14">
        <f>C204/B204</f>
        <v>1.01342281879195</v>
      </c>
      <c r="E204" s="15"/>
    </row>
    <row r="205" s="1" customFormat="1" spans="1:5">
      <c r="A205" s="18" t="s">
        <v>11</v>
      </c>
      <c r="B205" s="17">
        <v>47</v>
      </c>
      <c r="C205" s="17">
        <v>48</v>
      </c>
      <c r="D205" s="14">
        <f>C205/B205</f>
        <v>1.02127659574468</v>
      </c>
      <c r="E205" s="15"/>
    </row>
    <row r="206" s="1" customFormat="1" spans="1:5">
      <c r="A206" s="16" t="s">
        <v>12</v>
      </c>
      <c r="B206" s="17">
        <v>97</v>
      </c>
      <c r="C206" s="17">
        <v>98</v>
      </c>
      <c r="D206" s="14">
        <f>C206/B206</f>
        <v>1.01030927835052</v>
      </c>
      <c r="E206" s="15"/>
    </row>
    <row r="207" s="1" customFormat="1" spans="1:5">
      <c r="A207" s="16" t="s">
        <v>13</v>
      </c>
      <c r="B207" s="17">
        <v>0</v>
      </c>
      <c r="C207" s="17"/>
      <c r="D207" s="14"/>
      <c r="E207" s="15"/>
    </row>
    <row r="208" s="1" customFormat="1" spans="1:5">
      <c r="A208" s="16" t="s">
        <v>126</v>
      </c>
      <c r="B208" s="17">
        <v>4</v>
      </c>
      <c r="C208" s="17">
        <v>5</v>
      </c>
      <c r="D208" s="14">
        <f>C208/B208</f>
        <v>1.25</v>
      </c>
      <c r="E208" s="15"/>
    </row>
    <row r="209" s="1" customFormat="1" spans="1:5">
      <c r="A209" s="16" t="s">
        <v>127</v>
      </c>
      <c r="B209" s="15">
        <v>0</v>
      </c>
      <c r="C209" s="15"/>
      <c r="D209" s="14"/>
      <c r="E209" s="15"/>
    </row>
    <row r="210" s="1" customFormat="1" spans="1:5">
      <c r="A210" s="16" t="s">
        <v>20</v>
      </c>
      <c r="B210" s="22">
        <v>0</v>
      </c>
      <c r="C210" s="22"/>
      <c r="D210" s="14"/>
      <c r="E210" s="22"/>
    </row>
    <row r="211" s="1" customFormat="1" spans="1:5">
      <c r="A211" s="18" t="s">
        <v>128</v>
      </c>
      <c r="B211" s="22">
        <v>1</v>
      </c>
      <c r="C211" s="22"/>
      <c r="D211" s="14"/>
      <c r="E211" s="22"/>
    </row>
    <row r="212" s="1" customFormat="1" spans="1:5">
      <c r="A212" s="18" t="s">
        <v>129</v>
      </c>
      <c r="B212" s="22">
        <f>SUM(B213:B217)</f>
        <v>0</v>
      </c>
      <c r="C212" s="22">
        <f>SUM(C213:C217)</f>
        <v>0</v>
      </c>
      <c r="D212" s="14"/>
      <c r="E212" s="22"/>
    </row>
    <row r="213" s="1" customFormat="1" spans="1:5">
      <c r="A213" s="18" t="s">
        <v>11</v>
      </c>
      <c r="B213" s="15"/>
      <c r="C213" s="15"/>
      <c r="D213" s="14"/>
      <c r="E213" s="15"/>
    </row>
    <row r="214" s="1" customFormat="1" spans="1:5">
      <c r="A214" s="12" t="s">
        <v>12</v>
      </c>
      <c r="B214" s="15"/>
      <c r="C214" s="15"/>
      <c r="D214" s="14"/>
      <c r="E214" s="15"/>
    </row>
    <row r="215" s="1" customFormat="1" spans="1:5">
      <c r="A215" s="16" t="s">
        <v>13</v>
      </c>
      <c r="B215" s="23"/>
      <c r="C215" s="23"/>
      <c r="D215" s="14"/>
      <c r="E215" s="15"/>
    </row>
    <row r="216" s="1" customFormat="1" spans="1:5">
      <c r="A216" s="16" t="s">
        <v>20</v>
      </c>
      <c r="B216" s="23"/>
      <c r="C216" s="23"/>
      <c r="D216" s="14"/>
      <c r="E216" s="15"/>
    </row>
    <row r="217" s="1" customFormat="1" spans="1:5">
      <c r="A217" s="16" t="s">
        <v>130</v>
      </c>
      <c r="B217" s="23"/>
      <c r="C217" s="23"/>
      <c r="D217" s="14"/>
      <c r="E217" s="15"/>
    </row>
    <row r="218" s="1" customFormat="1" spans="1:5">
      <c r="A218" s="18" t="s">
        <v>131</v>
      </c>
      <c r="B218" s="23">
        <f>SUM(B219:B223)</f>
        <v>80</v>
      </c>
      <c r="C218" s="23">
        <f>SUM(C219:C223)</f>
        <v>48</v>
      </c>
      <c r="D218" s="14">
        <f>C218/B218</f>
        <v>0.6</v>
      </c>
      <c r="E218" s="15"/>
    </row>
    <row r="219" s="1" customFormat="1" spans="1:5">
      <c r="A219" s="18" t="s">
        <v>11</v>
      </c>
      <c r="B219" s="17">
        <v>6</v>
      </c>
      <c r="C219" s="17"/>
      <c r="D219" s="14">
        <f>C219/B219</f>
        <v>0</v>
      </c>
      <c r="E219" s="15"/>
    </row>
    <row r="220" s="1" customFormat="1" spans="1:5">
      <c r="A220" s="18" t="s">
        <v>12</v>
      </c>
      <c r="B220" s="17">
        <v>55</v>
      </c>
      <c r="C220" s="17">
        <f>32+16</f>
        <v>48</v>
      </c>
      <c r="D220" s="14">
        <f>C220/B220</f>
        <v>0.872727272727273</v>
      </c>
      <c r="E220" s="15"/>
    </row>
    <row r="221" s="1" customFormat="1" spans="1:5">
      <c r="A221" s="16" t="s">
        <v>13</v>
      </c>
      <c r="B221" s="24">
        <v>0</v>
      </c>
      <c r="C221" s="24"/>
      <c r="D221" s="14"/>
      <c r="E221" s="15"/>
    </row>
    <row r="222" s="1" customFormat="1" spans="1:5">
      <c r="A222" s="16" t="s">
        <v>20</v>
      </c>
      <c r="B222" s="24">
        <v>0</v>
      </c>
      <c r="C222" s="24"/>
      <c r="D222" s="14"/>
      <c r="E222" s="15"/>
    </row>
    <row r="223" s="1" customFormat="1" spans="1:5">
      <c r="A223" s="16" t="s">
        <v>132</v>
      </c>
      <c r="B223" s="24">
        <v>19</v>
      </c>
      <c r="C223" s="24"/>
      <c r="D223" s="14"/>
      <c r="E223" s="15"/>
    </row>
    <row r="224" s="1" customFormat="1" spans="1:5">
      <c r="A224" s="16" t="s">
        <v>133</v>
      </c>
      <c r="B224" s="24">
        <f>SUM(B225:B230)</f>
        <v>0</v>
      </c>
      <c r="C224" s="24">
        <f>SUM(C225:C230)</f>
        <v>0</v>
      </c>
      <c r="D224" s="14"/>
      <c r="E224" s="15"/>
    </row>
    <row r="225" s="1" customFormat="1" spans="1:5">
      <c r="A225" s="16" t="s">
        <v>11</v>
      </c>
      <c r="B225" s="24"/>
      <c r="C225" s="24"/>
      <c r="D225" s="14"/>
      <c r="E225" s="15"/>
    </row>
    <row r="226" s="1" customFormat="1" spans="1:5">
      <c r="A226" s="16" t="s">
        <v>12</v>
      </c>
      <c r="B226" s="24"/>
      <c r="C226" s="24"/>
      <c r="D226" s="14"/>
      <c r="E226" s="15"/>
    </row>
    <row r="227" s="1" customFormat="1" spans="1:5">
      <c r="A227" s="16" t="s">
        <v>13</v>
      </c>
      <c r="B227" s="23"/>
      <c r="C227" s="23"/>
      <c r="D227" s="14"/>
      <c r="E227" s="15"/>
    </row>
    <row r="228" s="1" customFormat="1" spans="1:5">
      <c r="A228" s="16" t="s">
        <v>134</v>
      </c>
      <c r="B228" s="23"/>
      <c r="C228" s="23"/>
      <c r="D228" s="14"/>
      <c r="E228" s="15"/>
    </row>
    <row r="229" s="1" customFormat="1" spans="1:5">
      <c r="A229" s="16" t="s">
        <v>20</v>
      </c>
      <c r="B229" s="23"/>
      <c r="C229" s="23"/>
      <c r="D229" s="14"/>
      <c r="E229" s="15"/>
    </row>
    <row r="230" s="1" customFormat="1" spans="1:5">
      <c r="A230" s="16" t="s">
        <v>135</v>
      </c>
      <c r="B230" s="23"/>
      <c r="C230" s="23"/>
      <c r="D230" s="14"/>
      <c r="E230" s="15"/>
    </row>
    <row r="231" s="1" customFormat="1" spans="1:5">
      <c r="A231" s="16" t="s">
        <v>136</v>
      </c>
      <c r="B231" s="23">
        <f>SUM(B232:B245)</f>
        <v>566</v>
      </c>
      <c r="C231" s="23">
        <f>SUM(C232:C245)</f>
        <v>435</v>
      </c>
      <c r="D231" s="14">
        <f>C231/B231</f>
        <v>0.768551236749117</v>
      </c>
      <c r="E231" s="15"/>
    </row>
    <row r="232" s="1" customFormat="1" spans="1:5">
      <c r="A232" s="16" t="s">
        <v>11</v>
      </c>
      <c r="B232" s="17">
        <v>300</v>
      </c>
      <c r="C232" s="17">
        <v>284</v>
      </c>
      <c r="D232" s="14">
        <f>C232/B232</f>
        <v>0.946666666666667</v>
      </c>
      <c r="E232" s="15"/>
    </row>
    <row r="233" s="1" customFormat="1" spans="1:5">
      <c r="A233" s="16" t="s">
        <v>12</v>
      </c>
      <c r="B233" s="17">
        <v>235</v>
      </c>
      <c r="C233" s="17">
        <v>132</v>
      </c>
      <c r="D233" s="14">
        <f>C233/B233</f>
        <v>0.561702127659575</v>
      </c>
      <c r="E233" s="15"/>
    </row>
    <row r="234" s="1" customFormat="1" spans="1:5">
      <c r="A234" s="16" t="s">
        <v>13</v>
      </c>
      <c r="B234" s="17">
        <v>0</v>
      </c>
      <c r="C234" s="17"/>
      <c r="D234" s="14"/>
      <c r="E234" s="15"/>
    </row>
    <row r="235" s="1" customFormat="1" spans="1:5">
      <c r="A235" s="16" t="s">
        <v>137</v>
      </c>
      <c r="B235" s="17">
        <v>14</v>
      </c>
      <c r="C235" s="17"/>
      <c r="D235" s="14"/>
      <c r="E235" s="15"/>
    </row>
    <row r="236" s="1" customFormat="1" spans="1:5">
      <c r="A236" s="16" t="s">
        <v>138</v>
      </c>
      <c r="B236" s="17">
        <v>0</v>
      </c>
      <c r="C236" s="17"/>
      <c r="D236" s="14"/>
      <c r="E236" s="15"/>
    </row>
    <row r="237" s="1" customFormat="1" spans="1:5">
      <c r="A237" s="16" t="s">
        <v>52</v>
      </c>
      <c r="B237" s="17">
        <v>0</v>
      </c>
      <c r="C237" s="17"/>
      <c r="D237" s="14"/>
      <c r="E237" s="15"/>
    </row>
    <row r="238" s="1" customFormat="1" spans="1:5">
      <c r="A238" s="16" t="s">
        <v>139</v>
      </c>
      <c r="B238" s="17">
        <v>0</v>
      </c>
      <c r="C238" s="17"/>
      <c r="D238" s="14"/>
      <c r="E238" s="15"/>
    </row>
    <row r="239" s="1" customFormat="1" spans="1:5">
      <c r="A239" s="16" t="s">
        <v>140</v>
      </c>
      <c r="B239" s="17">
        <v>0</v>
      </c>
      <c r="C239" s="17"/>
      <c r="D239" s="14"/>
      <c r="E239" s="15"/>
    </row>
    <row r="240" s="1" customFormat="1" spans="1:5">
      <c r="A240" s="16" t="s">
        <v>141</v>
      </c>
      <c r="B240" s="17">
        <v>0</v>
      </c>
      <c r="C240" s="17"/>
      <c r="D240" s="14"/>
      <c r="E240" s="15"/>
    </row>
    <row r="241" s="1" customFormat="1" spans="1:5">
      <c r="A241" s="16" t="s">
        <v>142</v>
      </c>
      <c r="B241" s="17">
        <v>0</v>
      </c>
      <c r="C241" s="17"/>
      <c r="D241" s="14"/>
      <c r="E241" s="15"/>
    </row>
    <row r="242" s="1" customFormat="1" spans="1:5">
      <c r="A242" s="16" t="s">
        <v>143</v>
      </c>
      <c r="B242" s="17">
        <v>0</v>
      </c>
      <c r="C242" s="17">
        <v>19</v>
      </c>
      <c r="D242" s="14"/>
      <c r="E242" s="15"/>
    </row>
    <row r="243" s="1" customFormat="1" spans="1:5">
      <c r="A243" s="16" t="s">
        <v>144</v>
      </c>
      <c r="B243" s="17">
        <v>17</v>
      </c>
      <c r="C243" s="17"/>
      <c r="D243" s="14"/>
      <c r="E243" s="15"/>
    </row>
    <row r="244" s="1" customFormat="1" spans="1:5">
      <c r="A244" s="16" t="s">
        <v>20</v>
      </c>
      <c r="B244" s="17">
        <v>0</v>
      </c>
      <c r="C244" s="17"/>
      <c r="D244" s="14"/>
      <c r="E244" s="15"/>
    </row>
    <row r="245" s="1" customFormat="1" spans="1:5">
      <c r="A245" s="16" t="s">
        <v>145</v>
      </c>
      <c r="B245" s="17">
        <v>0</v>
      </c>
      <c r="C245" s="17"/>
      <c r="D245" s="14"/>
      <c r="E245" s="15"/>
    </row>
    <row r="246" s="1" customFormat="1" spans="1:5">
      <c r="A246" s="16" t="s">
        <v>146</v>
      </c>
      <c r="B246" s="15">
        <f>SUM(B247:B248)</f>
        <v>6600</v>
      </c>
      <c r="C246" s="15">
        <f>SUM(C247:C248)</f>
        <v>4500</v>
      </c>
      <c r="D246" s="14">
        <f>C246/B246</f>
        <v>0.681818181818182</v>
      </c>
      <c r="E246" s="15"/>
    </row>
    <row r="247" s="1" customFormat="1" spans="1:5">
      <c r="A247" s="18" t="s">
        <v>147</v>
      </c>
      <c r="B247" s="15">
        <v>0</v>
      </c>
      <c r="C247" s="15"/>
      <c r="D247" s="14"/>
      <c r="E247" s="15"/>
    </row>
    <row r="248" s="1" customFormat="1" spans="1:5">
      <c r="A248" s="18" t="s">
        <v>148</v>
      </c>
      <c r="B248" s="15">
        <v>6600</v>
      </c>
      <c r="C248" s="15">
        <v>4500</v>
      </c>
      <c r="D248" s="14">
        <f>C248/B248</f>
        <v>0.681818181818182</v>
      </c>
      <c r="E248" s="15"/>
    </row>
    <row r="249" s="1" customFormat="1" spans="1:5">
      <c r="A249" s="12" t="s">
        <v>149</v>
      </c>
      <c r="B249" s="17"/>
      <c r="C249" s="15">
        <f>SUM(C250,C252)</f>
        <v>0</v>
      </c>
      <c r="D249" s="14"/>
      <c r="E249" s="15"/>
    </row>
    <row r="250" s="1" customFormat="1" spans="1:5">
      <c r="A250" s="16" t="s">
        <v>150</v>
      </c>
      <c r="B250" s="15">
        <f>SUM(B251)</f>
        <v>0</v>
      </c>
      <c r="C250" s="15">
        <f>SUM(C251)</f>
        <v>0</v>
      </c>
      <c r="D250" s="14"/>
      <c r="E250" s="15"/>
    </row>
    <row r="251" s="1" customFormat="1" spans="1:5">
      <c r="A251" s="16" t="s">
        <v>151</v>
      </c>
      <c r="B251" s="15"/>
      <c r="C251" s="15"/>
      <c r="D251" s="14"/>
      <c r="E251" s="15"/>
    </row>
    <row r="252" s="1" customFormat="1" spans="1:5">
      <c r="A252" s="16" t="s">
        <v>152</v>
      </c>
      <c r="B252" s="15"/>
      <c r="C252" s="15"/>
      <c r="D252" s="14"/>
      <c r="E252" s="15"/>
    </row>
    <row r="253" s="1" customFormat="1" spans="1:5">
      <c r="A253" s="12" t="s">
        <v>153</v>
      </c>
      <c r="B253" s="15">
        <f>SUM(B254,B264)</f>
        <v>41</v>
      </c>
      <c r="C253" s="15">
        <f>SUM(C254,C264)</f>
        <v>40</v>
      </c>
      <c r="D253" s="14">
        <f>C253/B253</f>
        <v>0.975609756097561</v>
      </c>
      <c r="E253" s="15"/>
    </row>
    <row r="254" s="1" customFormat="1" spans="1:5">
      <c r="A254" s="18" t="s">
        <v>154</v>
      </c>
      <c r="B254" s="15">
        <f>SUM(B255:B263)</f>
        <v>41</v>
      </c>
      <c r="C254" s="15">
        <f>SUM(C255:C263)</f>
        <v>40</v>
      </c>
      <c r="D254" s="14">
        <f>C254/B254</f>
        <v>0.975609756097561</v>
      </c>
      <c r="E254" s="15"/>
    </row>
    <row r="255" s="1" customFormat="1" spans="1:5">
      <c r="A255" s="18" t="s">
        <v>155</v>
      </c>
      <c r="B255" s="15"/>
      <c r="C255" s="15"/>
      <c r="D255" s="14"/>
      <c r="E255" s="15"/>
    </row>
    <row r="256" s="1" customFormat="1" spans="1:5">
      <c r="A256" s="16" t="s">
        <v>156</v>
      </c>
      <c r="B256" s="15"/>
      <c r="C256" s="15"/>
      <c r="D256" s="14"/>
      <c r="E256" s="15"/>
    </row>
    <row r="257" s="1" customFormat="1" spans="1:5">
      <c r="A257" s="16" t="s">
        <v>157</v>
      </c>
      <c r="B257" s="15">
        <v>41</v>
      </c>
      <c r="C257" s="15">
        <v>40</v>
      </c>
      <c r="D257" s="14">
        <f>C257/B257</f>
        <v>0.975609756097561</v>
      </c>
      <c r="E257" s="15"/>
    </row>
    <row r="258" s="1" customFormat="1" spans="1:5">
      <c r="A258" s="16" t="s">
        <v>158</v>
      </c>
      <c r="B258" s="15"/>
      <c r="C258" s="15"/>
      <c r="D258" s="14"/>
      <c r="E258" s="15"/>
    </row>
    <row r="259" s="1" customFormat="1" spans="1:5">
      <c r="A259" s="18" t="s">
        <v>159</v>
      </c>
      <c r="B259" s="15"/>
      <c r="C259" s="15"/>
      <c r="D259" s="14"/>
      <c r="E259" s="15"/>
    </row>
    <row r="260" s="1" customFormat="1" spans="1:5">
      <c r="A260" s="18" t="s">
        <v>160</v>
      </c>
      <c r="B260" s="15"/>
      <c r="C260" s="15"/>
      <c r="D260" s="14"/>
      <c r="E260" s="15"/>
    </row>
    <row r="261" s="1" customFormat="1" spans="1:5">
      <c r="A261" s="18" t="s">
        <v>161</v>
      </c>
      <c r="B261" s="15"/>
      <c r="C261" s="15"/>
      <c r="D261" s="14"/>
      <c r="E261" s="15"/>
    </row>
    <row r="262" s="1" customFormat="1" spans="1:5">
      <c r="A262" s="18" t="s">
        <v>162</v>
      </c>
      <c r="B262" s="15"/>
      <c r="C262" s="15"/>
      <c r="D262" s="14"/>
      <c r="E262" s="15"/>
    </row>
    <row r="263" s="1" customFormat="1" spans="1:5">
      <c r="A263" s="18" t="s">
        <v>163</v>
      </c>
      <c r="B263" s="15"/>
      <c r="C263" s="15"/>
      <c r="D263" s="14"/>
      <c r="E263" s="15"/>
    </row>
    <row r="264" s="1" customFormat="1" spans="1:5">
      <c r="A264" s="18" t="s">
        <v>164</v>
      </c>
      <c r="B264" s="15"/>
      <c r="C264" s="15"/>
      <c r="D264" s="14"/>
      <c r="E264" s="15"/>
    </row>
    <row r="265" s="1" customFormat="1" spans="1:5">
      <c r="A265" s="12" t="s">
        <v>165</v>
      </c>
      <c r="B265" s="15">
        <f>SUM(B266,B269,B280,B287,B295,B304,B320,B330,B340,B348,B354)</f>
        <v>4520</v>
      </c>
      <c r="C265" s="15">
        <f>SUM(C266,C269,C280,C287,C295,C304,C320,C330,C340,C348,C354)</f>
        <v>2840</v>
      </c>
      <c r="D265" s="14">
        <f>C265/B265</f>
        <v>0.628318584070796</v>
      </c>
      <c r="E265" s="15"/>
    </row>
    <row r="266" s="1" customFormat="1" spans="1:5">
      <c r="A266" s="16" t="s">
        <v>166</v>
      </c>
      <c r="B266" s="15">
        <f>SUM(B267:B268)</f>
        <v>59</v>
      </c>
      <c r="C266" s="15">
        <f>SUM(C267:C268)</f>
        <v>33</v>
      </c>
      <c r="D266" s="14">
        <f>C266/B266</f>
        <v>0.559322033898305</v>
      </c>
      <c r="E266" s="15"/>
    </row>
    <row r="267" s="1" customFormat="1" spans="1:5">
      <c r="A267" s="16" t="s">
        <v>167</v>
      </c>
      <c r="B267" s="25">
        <v>39</v>
      </c>
      <c r="C267" s="15"/>
      <c r="D267" s="14">
        <f>C267/B267</f>
        <v>0</v>
      </c>
      <c r="E267" s="15"/>
    </row>
    <row r="268" s="1" customFormat="1" spans="1:5">
      <c r="A268" s="18" t="s">
        <v>168</v>
      </c>
      <c r="B268" s="25">
        <v>20</v>
      </c>
      <c r="C268" s="15">
        <v>33</v>
      </c>
      <c r="D268" s="14">
        <f>C268/B268</f>
        <v>1.65</v>
      </c>
      <c r="E268" s="15"/>
    </row>
    <row r="269" s="1" customFormat="1" spans="1:5">
      <c r="A269" s="18" t="s">
        <v>169</v>
      </c>
      <c r="B269" s="15">
        <f>SUM(B270:B279)</f>
        <v>731</v>
      </c>
      <c r="C269" s="15">
        <f>SUM(C270:C279)</f>
        <v>494</v>
      </c>
      <c r="D269" s="14">
        <f>C269/B269</f>
        <v>0.67578659370725</v>
      </c>
      <c r="E269" s="15"/>
    </row>
    <row r="270" s="1" customFormat="1" spans="1:5">
      <c r="A270" s="18" t="s">
        <v>11</v>
      </c>
      <c r="B270" s="17">
        <v>109</v>
      </c>
      <c r="C270" s="17">
        <v>120</v>
      </c>
      <c r="D270" s="14">
        <f>C270/B270</f>
        <v>1.10091743119266</v>
      </c>
      <c r="E270" s="15"/>
    </row>
    <row r="271" s="1" customFormat="1" spans="1:5">
      <c r="A271" s="18" t="s">
        <v>12</v>
      </c>
      <c r="B271" s="17">
        <v>0</v>
      </c>
      <c r="C271" s="17"/>
      <c r="D271" s="14"/>
      <c r="E271" s="15"/>
    </row>
    <row r="272" s="1" customFormat="1" spans="1:5">
      <c r="A272" s="18" t="s">
        <v>13</v>
      </c>
      <c r="B272" s="15">
        <v>0</v>
      </c>
      <c r="C272" s="15"/>
      <c r="D272" s="14"/>
      <c r="E272" s="15"/>
    </row>
    <row r="273" s="1" customFormat="1" spans="1:5">
      <c r="A273" s="18" t="s">
        <v>52</v>
      </c>
      <c r="B273" s="15">
        <v>0</v>
      </c>
      <c r="C273" s="15"/>
      <c r="D273" s="14"/>
      <c r="E273" s="15"/>
    </row>
    <row r="274" s="1" customFormat="1" spans="1:5">
      <c r="A274" s="18" t="s">
        <v>170</v>
      </c>
      <c r="B274" s="15">
        <v>0</v>
      </c>
      <c r="C274" s="15"/>
      <c r="D274" s="14"/>
      <c r="E274" s="15"/>
    </row>
    <row r="275" s="1" customFormat="1" spans="1:5">
      <c r="A275" s="18" t="s">
        <v>171</v>
      </c>
      <c r="B275" s="15">
        <v>0</v>
      </c>
      <c r="C275" s="15"/>
      <c r="D275" s="14"/>
      <c r="E275" s="15"/>
    </row>
    <row r="276" s="1" customFormat="1" spans="1:5">
      <c r="A276" s="18" t="s">
        <v>172</v>
      </c>
      <c r="B276" s="15">
        <v>0</v>
      </c>
      <c r="C276" s="15"/>
      <c r="D276" s="14"/>
      <c r="E276" s="15"/>
    </row>
    <row r="277" s="1" customFormat="1" spans="1:5">
      <c r="A277" s="18" t="s">
        <v>173</v>
      </c>
      <c r="B277" s="15"/>
      <c r="C277" s="15"/>
      <c r="D277" s="14"/>
      <c r="E277" s="15"/>
    </row>
    <row r="278" s="1" customFormat="1" spans="1:5">
      <c r="A278" s="18" t="s">
        <v>20</v>
      </c>
      <c r="B278" s="15"/>
      <c r="C278" s="15"/>
      <c r="D278" s="14"/>
      <c r="E278" s="15"/>
    </row>
    <row r="279" s="1" customFormat="1" spans="1:5">
      <c r="A279" s="18" t="s">
        <v>174</v>
      </c>
      <c r="B279" s="17">
        <v>622</v>
      </c>
      <c r="C279" s="15">
        <v>374</v>
      </c>
      <c r="D279" s="14">
        <f>C279/B279</f>
        <v>0.601286173633441</v>
      </c>
      <c r="E279" s="15"/>
    </row>
    <row r="280" s="1" customFormat="1" spans="1:5">
      <c r="A280" s="16" t="s">
        <v>175</v>
      </c>
      <c r="B280" s="15">
        <f>SUM(B281:B286)</f>
        <v>0</v>
      </c>
      <c r="C280" s="15">
        <f>SUM(C281:C286)</f>
        <v>0</v>
      </c>
      <c r="D280" s="14"/>
      <c r="E280" s="15"/>
    </row>
    <row r="281" s="1" customFormat="1" spans="1:5">
      <c r="A281" s="16" t="s">
        <v>11</v>
      </c>
      <c r="B281" s="15"/>
      <c r="C281" s="15"/>
      <c r="D281" s="14"/>
      <c r="E281" s="15"/>
    </row>
    <row r="282" s="1" customFormat="1" spans="1:5">
      <c r="A282" s="16" t="s">
        <v>12</v>
      </c>
      <c r="B282" s="15"/>
      <c r="C282" s="15"/>
      <c r="D282" s="14"/>
      <c r="E282" s="15"/>
    </row>
    <row r="283" s="1" customFormat="1" spans="1:5">
      <c r="A283" s="18" t="s">
        <v>13</v>
      </c>
      <c r="B283" s="15"/>
      <c r="C283" s="15"/>
      <c r="D283" s="14"/>
      <c r="E283" s="15"/>
    </row>
    <row r="284" s="1" customFormat="1" spans="1:5">
      <c r="A284" s="18" t="s">
        <v>176</v>
      </c>
      <c r="B284" s="15"/>
      <c r="C284" s="15"/>
      <c r="D284" s="14"/>
      <c r="E284" s="15"/>
    </row>
    <row r="285" s="1" customFormat="1" spans="1:5">
      <c r="A285" s="18" t="s">
        <v>20</v>
      </c>
      <c r="B285" s="15"/>
      <c r="C285" s="15"/>
      <c r="D285" s="14"/>
      <c r="E285" s="15"/>
    </row>
    <row r="286" s="1" customFormat="1" spans="1:5">
      <c r="A286" s="12" t="s">
        <v>177</v>
      </c>
      <c r="B286" s="15"/>
      <c r="C286" s="15"/>
      <c r="D286" s="14"/>
      <c r="E286" s="15"/>
    </row>
    <row r="287" s="1" customFormat="1" spans="1:5">
      <c r="A287" s="19" t="s">
        <v>178</v>
      </c>
      <c r="B287" s="15">
        <f>SUM(B288:B294)</f>
        <v>1246</v>
      </c>
      <c r="C287" s="15">
        <f>SUM(C288:C294)</f>
        <v>991</v>
      </c>
      <c r="D287" s="14">
        <f>C287/B287</f>
        <v>0.795345104333868</v>
      </c>
      <c r="E287" s="15"/>
    </row>
    <row r="288" s="1" customFormat="1" spans="1:5">
      <c r="A288" s="16" t="s">
        <v>11</v>
      </c>
      <c r="B288" s="17">
        <v>638</v>
      </c>
      <c r="C288" s="17">
        <f>991-402</f>
        <v>589</v>
      </c>
      <c r="D288" s="14">
        <f>C288/B288</f>
        <v>0.923197492163009</v>
      </c>
      <c r="E288" s="15"/>
    </row>
    <row r="289" s="1" customFormat="1" spans="1:5">
      <c r="A289" s="16" t="s">
        <v>12</v>
      </c>
      <c r="B289" s="17">
        <v>164</v>
      </c>
      <c r="C289" s="17">
        <v>338</v>
      </c>
      <c r="D289" s="14">
        <f>C289/B289</f>
        <v>2.0609756097561</v>
      </c>
      <c r="E289" s="15"/>
    </row>
    <row r="290" s="1" customFormat="1" spans="1:5">
      <c r="A290" s="18" t="s">
        <v>13</v>
      </c>
      <c r="B290" s="17">
        <v>0</v>
      </c>
      <c r="C290" s="17"/>
      <c r="D290" s="14"/>
      <c r="E290" s="15"/>
    </row>
    <row r="291" s="1" customFormat="1" spans="1:5">
      <c r="A291" s="18" t="s">
        <v>179</v>
      </c>
      <c r="B291" s="17">
        <v>0</v>
      </c>
      <c r="C291" s="17"/>
      <c r="D291" s="14"/>
      <c r="E291" s="15"/>
    </row>
    <row r="292" s="1" customFormat="1" spans="1:5">
      <c r="A292" s="18" t="s">
        <v>180</v>
      </c>
      <c r="B292" s="17">
        <v>0</v>
      </c>
      <c r="C292" s="17"/>
      <c r="D292" s="14"/>
      <c r="E292" s="15"/>
    </row>
    <row r="293" s="1" customFormat="1" spans="1:5">
      <c r="A293" s="18" t="s">
        <v>20</v>
      </c>
      <c r="B293" s="17">
        <v>0</v>
      </c>
      <c r="C293" s="17"/>
      <c r="D293" s="14"/>
      <c r="E293" s="15"/>
    </row>
    <row r="294" s="1" customFormat="1" spans="1:5">
      <c r="A294" s="18" t="s">
        <v>181</v>
      </c>
      <c r="B294" s="17">
        <v>444</v>
      </c>
      <c r="C294" s="17">
        <v>64</v>
      </c>
      <c r="D294" s="14">
        <f>C294/B294</f>
        <v>0.144144144144144</v>
      </c>
      <c r="E294" s="15"/>
    </row>
    <row r="295" s="1" customFormat="1" spans="1:5">
      <c r="A295" s="12" t="s">
        <v>182</v>
      </c>
      <c r="B295" s="15">
        <f>SUM(B296:B303)</f>
        <v>1778</v>
      </c>
      <c r="C295" s="15">
        <f>SUM(C296:C303)</f>
        <v>964</v>
      </c>
      <c r="D295" s="14">
        <f>C295/B295</f>
        <v>0.542182227221597</v>
      </c>
      <c r="E295" s="15"/>
    </row>
    <row r="296" s="1" customFormat="1" spans="1:5">
      <c r="A296" s="16" t="s">
        <v>11</v>
      </c>
      <c r="B296" s="17">
        <v>559</v>
      </c>
      <c r="C296" s="17">
        <v>499</v>
      </c>
      <c r="D296" s="14">
        <f>C296/B296</f>
        <v>0.892665474060823</v>
      </c>
      <c r="E296" s="15"/>
    </row>
    <row r="297" s="1" customFormat="1" spans="1:5">
      <c r="A297" s="16" t="s">
        <v>12</v>
      </c>
      <c r="B297" s="17">
        <v>1070</v>
      </c>
      <c r="C297" s="17">
        <f>307+150</f>
        <v>457</v>
      </c>
      <c r="D297" s="14">
        <f>C297/B297</f>
        <v>0.427102803738318</v>
      </c>
      <c r="E297" s="15"/>
    </row>
    <row r="298" s="1" customFormat="1" spans="1:5">
      <c r="A298" s="16" t="s">
        <v>13</v>
      </c>
      <c r="B298" s="17">
        <v>0</v>
      </c>
      <c r="C298" s="17"/>
      <c r="D298" s="14"/>
      <c r="E298" s="15"/>
    </row>
    <row r="299" s="1" customFormat="1" spans="1:5">
      <c r="A299" s="18" t="s">
        <v>183</v>
      </c>
      <c r="B299" s="17">
        <v>0</v>
      </c>
      <c r="C299" s="17"/>
      <c r="D299" s="14"/>
      <c r="E299" s="15"/>
    </row>
    <row r="300" s="1" customFormat="1" spans="1:5">
      <c r="A300" s="18" t="s">
        <v>184</v>
      </c>
      <c r="B300" s="17">
        <v>0</v>
      </c>
      <c r="C300" s="17"/>
      <c r="D300" s="14"/>
      <c r="E300" s="15"/>
    </row>
    <row r="301" s="1" customFormat="1" spans="1:5">
      <c r="A301" s="18" t="s">
        <v>185</v>
      </c>
      <c r="B301" s="17">
        <v>0</v>
      </c>
      <c r="C301" s="17"/>
      <c r="D301" s="14"/>
      <c r="E301" s="15"/>
    </row>
    <row r="302" s="1" customFormat="1" spans="1:5">
      <c r="A302" s="16" t="s">
        <v>20</v>
      </c>
      <c r="B302" s="17">
        <v>0</v>
      </c>
      <c r="C302" s="17"/>
      <c r="D302" s="14"/>
      <c r="E302" s="15"/>
    </row>
    <row r="303" s="1" customFormat="1" spans="1:5">
      <c r="A303" s="16" t="s">
        <v>186</v>
      </c>
      <c r="B303" s="17">
        <v>149</v>
      </c>
      <c r="C303" s="17">
        <v>8</v>
      </c>
      <c r="D303" s="14">
        <f>C303/B303</f>
        <v>0.0536912751677852</v>
      </c>
      <c r="E303" s="15"/>
    </row>
    <row r="304" s="1" customFormat="1" spans="1:5">
      <c r="A304" s="16" t="s">
        <v>187</v>
      </c>
      <c r="B304" s="15">
        <f>SUM(B305:B319)</f>
        <v>316</v>
      </c>
      <c r="C304" s="15">
        <f>SUM(C305:C319)</f>
        <v>334</v>
      </c>
      <c r="D304" s="14">
        <f>C304/B304</f>
        <v>1.05696202531646</v>
      </c>
      <c r="E304" s="15"/>
    </row>
    <row r="305" s="1" customFormat="1" spans="1:5">
      <c r="A305" s="18" t="s">
        <v>11</v>
      </c>
      <c r="B305" s="17">
        <v>97</v>
      </c>
      <c r="C305" s="17">
        <v>99</v>
      </c>
      <c r="D305" s="14">
        <f>C305/B305</f>
        <v>1.02061855670103</v>
      </c>
      <c r="E305" s="15"/>
    </row>
    <row r="306" s="1" customFormat="1" spans="1:5">
      <c r="A306" s="18" t="s">
        <v>12</v>
      </c>
      <c r="B306" s="17">
        <v>174</v>
      </c>
      <c r="C306" s="17">
        <v>115</v>
      </c>
      <c r="D306" s="14">
        <f>C306/B306</f>
        <v>0.660919540229885</v>
      </c>
      <c r="E306" s="15"/>
    </row>
    <row r="307" s="1" customFormat="1" spans="1:5">
      <c r="A307" s="18" t="s">
        <v>13</v>
      </c>
      <c r="B307" s="17">
        <v>0</v>
      </c>
      <c r="C307" s="17">
        <v>0</v>
      </c>
      <c r="D307" s="14"/>
      <c r="E307" s="15"/>
    </row>
    <row r="308" s="1" customFormat="1" spans="1:5">
      <c r="A308" s="12" t="s">
        <v>188</v>
      </c>
      <c r="B308" s="17">
        <v>6</v>
      </c>
      <c r="C308" s="17">
        <v>66</v>
      </c>
      <c r="D308" s="14">
        <f>C308/B308</f>
        <v>11</v>
      </c>
      <c r="E308" s="15"/>
    </row>
    <row r="309" s="1" customFormat="1" spans="1:5">
      <c r="A309" s="16" t="s">
        <v>189</v>
      </c>
      <c r="B309" s="17">
        <v>0</v>
      </c>
      <c r="C309" s="17">
        <v>10</v>
      </c>
      <c r="D309" s="14"/>
      <c r="E309" s="15"/>
    </row>
    <row r="310" s="1" customFormat="1" spans="1:5">
      <c r="A310" s="16" t="s">
        <v>190</v>
      </c>
      <c r="B310" s="17">
        <v>0</v>
      </c>
      <c r="C310" s="17">
        <v>0</v>
      </c>
      <c r="D310" s="14"/>
      <c r="E310" s="15"/>
    </row>
    <row r="311" s="1" customFormat="1" spans="1:5">
      <c r="A311" s="19" t="s">
        <v>191</v>
      </c>
      <c r="B311" s="17">
        <v>0</v>
      </c>
      <c r="C311" s="17">
        <v>0</v>
      </c>
      <c r="D311" s="14"/>
      <c r="E311" s="15"/>
    </row>
    <row r="312" s="1" customFormat="1" spans="1:5">
      <c r="A312" s="18" t="s">
        <v>192</v>
      </c>
      <c r="B312" s="17">
        <v>0</v>
      </c>
      <c r="C312" s="17">
        <v>0</v>
      </c>
      <c r="D312" s="14"/>
      <c r="E312" s="15"/>
    </row>
    <row r="313" s="1" customFormat="1" spans="1:5">
      <c r="A313" s="18" t="s">
        <v>193</v>
      </c>
      <c r="B313" s="17">
        <v>0</v>
      </c>
      <c r="C313" s="17">
        <v>0</v>
      </c>
      <c r="D313" s="14"/>
      <c r="E313" s="15"/>
    </row>
    <row r="314" s="1" customFormat="1" spans="1:5">
      <c r="A314" s="18" t="s">
        <v>194</v>
      </c>
      <c r="B314" s="17">
        <v>8</v>
      </c>
      <c r="C314" s="17">
        <v>8</v>
      </c>
      <c r="D314" s="14">
        <f>C314/B314</f>
        <v>1</v>
      </c>
      <c r="E314" s="15"/>
    </row>
    <row r="315" s="1" customFormat="1" spans="1:5">
      <c r="A315" s="18" t="s">
        <v>195</v>
      </c>
      <c r="B315" s="17">
        <v>0</v>
      </c>
      <c r="C315" s="17">
        <v>0</v>
      </c>
      <c r="D315" s="14"/>
      <c r="E315" s="15"/>
    </row>
    <row r="316" s="1" customFormat="1" spans="1:5">
      <c r="A316" s="18" t="s">
        <v>196</v>
      </c>
      <c r="B316" s="17">
        <v>31</v>
      </c>
      <c r="C316" s="17">
        <v>31</v>
      </c>
      <c r="D316" s="14">
        <f>C316/B316</f>
        <v>1</v>
      </c>
      <c r="E316" s="15"/>
    </row>
    <row r="317" s="1" customFormat="1" spans="1:5">
      <c r="A317" s="18" t="s">
        <v>52</v>
      </c>
      <c r="B317" s="17">
        <v>0</v>
      </c>
      <c r="C317" s="17">
        <v>0</v>
      </c>
      <c r="D317" s="14"/>
      <c r="E317" s="15"/>
    </row>
    <row r="318" s="1" customFormat="1" spans="1:5">
      <c r="A318" s="18" t="s">
        <v>20</v>
      </c>
      <c r="B318" s="17">
        <v>0</v>
      </c>
      <c r="C318" s="15"/>
      <c r="D318" s="14"/>
      <c r="E318" s="15"/>
    </row>
    <row r="319" s="1" customFormat="1" spans="1:5">
      <c r="A319" s="16" t="s">
        <v>197</v>
      </c>
      <c r="B319" s="17">
        <v>0</v>
      </c>
      <c r="C319" s="15">
        <v>5</v>
      </c>
      <c r="D319" s="14"/>
      <c r="E319" s="15"/>
    </row>
    <row r="320" s="1" customFormat="1" spans="1:5">
      <c r="A320" s="19" t="s">
        <v>198</v>
      </c>
      <c r="B320" s="15">
        <f>SUM(B321:B329)</f>
        <v>0</v>
      </c>
      <c r="C320" s="15">
        <f>SUM(C321:C329)</f>
        <v>0</v>
      </c>
      <c r="D320" s="14"/>
      <c r="E320" s="15"/>
    </row>
    <row r="321" s="1" customFormat="1" spans="1:5">
      <c r="A321" s="16" t="s">
        <v>11</v>
      </c>
      <c r="B321" s="15"/>
      <c r="C321" s="15"/>
      <c r="D321" s="14"/>
      <c r="E321" s="15"/>
    </row>
    <row r="322" s="1" customFormat="1" spans="1:5">
      <c r="A322" s="18" t="s">
        <v>12</v>
      </c>
      <c r="B322" s="15"/>
      <c r="C322" s="15"/>
      <c r="D322" s="14"/>
      <c r="E322" s="15"/>
    </row>
    <row r="323" s="1" customFormat="1" spans="1:5">
      <c r="A323" s="18" t="s">
        <v>13</v>
      </c>
      <c r="B323" s="15"/>
      <c r="C323" s="15"/>
      <c r="D323" s="14"/>
      <c r="E323" s="15"/>
    </row>
    <row r="324" s="1" customFormat="1" spans="1:5">
      <c r="A324" s="18" t="s">
        <v>199</v>
      </c>
      <c r="B324" s="15"/>
      <c r="C324" s="15"/>
      <c r="D324" s="14"/>
      <c r="E324" s="15"/>
    </row>
    <row r="325" s="1" customFormat="1" spans="1:5">
      <c r="A325" s="12" t="s">
        <v>200</v>
      </c>
      <c r="B325" s="15"/>
      <c r="C325" s="15"/>
      <c r="D325" s="14"/>
      <c r="E325" s="15"/>
    </row>
    <row r="326" s="1" customFormat="1" spans="1:5">
      <c r="A326" s="16" t="s">
        <v>201</v>
      </c>
      <c r="B326" s="15"/>
      <c r="C326" s="15"/>
      <c r="D326" s="14"/>
      <c r="E326" s="15"/>
    </row>
    <row r="327" s="1" customFormat="1" spans="1:5">
      <c r="A327" s="16" t="s">
        <v>52</v>
      </c>
      <c r="B327" s="15"/>
      <c r="C327" s="15"/>
      <c r="D327" s="14"/>
      <c r="E327" s="15"/>
    </row>
    <row r="328" s="1" customFormat="1" spans="1:5">
      <c r="A328" s="16" t="s">
        <v>20</v>
      </c>
      <c r="B328" s="15"/>
      <c r="C328" s="15"/>
      <c r="D328" s="14"/>
      <c r="E328" s="15"/>
    </row>
    <row r="329" s="1" customFormat="1" spans="1:5">
      <c r="A329" s="16" t="s">
        <v>202</v>
      </c>
      <c r="B329" s="15"/>
      <c r="C329" s="15"/>
      <c r="D329" s="14"/>
      <c r="E329" s="15"/>
    </row>
    <row r="330" s="1" customFormat="1" spans="1:5">
      <c r="A330" s="18" t="s">
        <v>203</v>
      </c>
      <c r="B330" s="15">
        <f>SUM(B331:B339)</f>
        <v>0</v>
      </c>
      <c r="C330" s="15">
        <f>SUM(C331:C339)</f>
        <v>0</v>
      </c>
      <c r="D330" s="14"/>
      <c r="E330" s="15"/>
    </row>
    <row r="331" s="1" customFormat="1" spans="1:5">
      <c r="A331" s="18" t="s">
        <v>11</v>
      </c>
      <c r="B331" s="15"/>
      <c r="C331" s="15"/>
      <c r="D331" s="14"/>
      <c r="E331" s="15"/>
    </row>
    <row r="332" s="1" customFormat="1" spans="1:5">
      <c r="A332" s="18" t="s">
        <v>12</v>
      </c>
      <c r="B332" s="15"/>
      <c r="C332" s="15"/>
      <c r="D332" s="14"/>
      <c r="E332" s="15"/>
    </row>
    <row r="333" s="1" customFormat="1" spans="1:5">
      <c r="A333" s="16" t="s">
        <v>13</v>
      </c>
      <c r="B333" s="15"/>
      <c r="C333" s="15"/>
      <c r="D333" s="14"/>
      <c r="E333" s="15"/>
    </row>
    <row r="334" s="1" customFormat="1" spans="1:5">
      <c r="A334" s="16" t="s">
        <v>204</v>
      </c>
      <c r="B334" s="15"/>
      <c r="C334" s="15"/>
      <c r="D334" s="14"/>
      <c r="E334" s="15"/>
    </row>
    <row r="335" s="1" customFormat="1" spans="1:5">
      <c r="A335" s="16" t="s">
        <v>205</v>
      </c>
      <c r="B335" s="15"/>
      <c r="C335" s="15"/>
      <c r="D335" s="14"/>
      <c r="E335" s="15"/>
    </row>
    <row r="336" s="1" customFormat="1" spans="1:5">
      <c r="A336" s="18" t="s">
        <v>206</v>
      </c>
      <c r="B336" s="15"/>
      <c r="C336" s="15"/>
      <c r="D336" s="14"/>
      <c r="E336" s="15"/>
    </row>
    <row r="337" s="1" customFormat="1" spans="1:5">
      <c r="A337" s="18" t="s">
        <v>52</v>
      </c>
      <c r="B337" s="15"/>
      <c r="C337" s="15"/>
      <c r="D337" s="14"/>
      <c r="E337" s="15"/>
    </row>
    <row r="338" s="1" customFormat="1" spans="1:5">
      <c r="A338" s="18" t="s">
        <v>20</v>
      </c>
      <c r="B338" s="15"/>
      <c r="C338" s="15"/>
      <c r="D338" s="14"/>
      <c r="E338" s="15"/>
    </row>
    <row r="339" s="1" customFormat="1" spans="1:5">
      <c r="A339" s="18" t="s">
        <v>207</v>
      </c>
      <c r="B339" s="15"/>
      <c r="C339" s="15"/>
      <c r="D339" s="14"/>
      <c r="E339" s="15"/>
    </row>
    <row r="340" s="1" customFormat="1" spans="1:5">
      <c r="A340" s="12" t="s">
        <v>208</v>
      </c>
      <c r="B340" s="15">
        <f>SUM(B341:B347)</f>
        <v>0</v>
      </c>
      <c r="C340" s="15">
        <f>SUM(C341:C347)</f>
        <v>0</v>
      </c>
      <c r="D340" s="14"/>
      <c r="E340" s="15"/>
    </row>
    <row r="341" s="1" customFormat="1" spans="1:5">
      <c r="A341" s="16" t="s">
        <v>11</v>
      </c>
      <c r="B341" s="15"/>
      <c r="C341" s="15"/>
      <c r="D341" s="14"/>
      <c r="E341" s="15"/>
    </row>
    <row r="342" s="1" customFormat="1" spans="1:5">
      <c r="A342" s="16" t="s">
        <v>12</v>
      </c>
      <c r="B342" s="15"/>
      <c r="C342" s="15"/>
      <c r="D342" s="14"/>
      <c r="E342" s="15"/>
    </row>
    <row r="343" s="1" customFormat="1" spans="1:5">
      <c r="A343" s="19" t="s">
        <v>13</v>
      </c>
      <c r="B343" s="15"/>
      <c r="C343" s="15"/>
      <c r="D343" s="14"/>
      <c r="E343" s="15"/>
    </row>
    <row r="344" s="1" customFormat="1" spans="1:5">
      <c r="A344" s="20" t="s">
        <v>209</v>
      </c>
      <c r="B344" s="15"/>
      <c r="C344" s="15"/>
      <c r="D344" s="14"/>
      <c r="E344" s="15"/>
    </row>
    <row r="345" s="1" customFormat="1" spans="1:5">
      <c r="A345" s="18" t="s">
        <v>210</v>
      </c>
      <c r="B345" s="15"/>
      <c r="C345" s="15"/>
      <c r="D345" s="14"/>
      <c r="E345" s="15"/>
    </row>
    <row r="346" s="1" customFormat="1" spans="1:5">
      <c r="A346" s="18" t="s">
        <v>20</v>
      </c>
      <c r="B346" s="15"/>
      <c r="C346" s="15"/>
      <c r="D346" s="14"/>
      <c r="E346" s="15"/>
    </row>
    <row r="347" s="1" customFormat="1" spans="1:5">
      <c r="A347" s="16" t="s">
        <v>211</v>
      </c>
      <c r="B347" s="15"/>
      <c r="C347" s="15"/>
      <c r="D347" s="14"/>
      <c r="E347" s="15"/>
    </row>
    <row r="348" s="1" customFormat="1" spans="1:5">
      <c r="A348" s="16" t="s">
        <v>212</v>
      </c>
      <c r="B348" s="15">
        <f>SUM(B349:B353)</f>
        <v>0</v>
      </c>
      <c r="C348" s="15">
        <f>SUM(C349:C353)</f>
        <v>0</v>
      </c>
      <c r="D348" s="14"/>
      <c r="E348" s="15"/>
    </row>
    <row r="349" s="1" customFormat="1" spans="1:5">
      <c r="A349" s="16" t="s">
        <v>11</v>
      </c>
      <c r="B349" s="15"/>
      <c r="C349" s="15"/>
      <c r="D349" s="14"/>
      <c r="E349" s="15"/>
    </row>
    <row r="350" s="1" customFormat="1" spans="1:5">
      <c r="A350" s="18" t="s">
        <v>12</v>
      </c>
      <c r="B350" s="15"/>
      <c r="C350" s="15"/>
      <c r="D350" s="14"/>
      <c r="E350" s="15"/>
    </row>
    <row r="351" s="1" customFormat="1" spans="1:5">
      <c r="A351" s="16" t="s">
        <v>52</v>
      </c>
      <c r="B351" s="15"/>
      <c r="C351" s="15"/>
      <c r="D351" s="14"/>
      <c r="E351" s="15"/>
    </row>
    <row r="352" s="1" customFormat="1" spans="1:5">
      <c r="A352" s="18" t="s">
        <v>213</v>
      </c>
      <c r="B352" s="15"/>
      <c r="C352" s="15"/>
      <c r="D352" s="14"/>
      <c r="E352" s="15"/>
    </row>
    <row r="353" s="1" customFormat="1" spans="1:5">
      <c r="A353" s="16" t="s">
        <v>214</v>
      </c>
      <c r="B353" s="15"/>
      <c r="C353" s="15"/>
      <c r="D353" s="14"/>
      <c r="E353" s="15"/>
    </row>
    <row r="354" s="1" customFormat="1" spans="1:5">
      <c r="A354" s="16" t="s">
        <v>215</v>
      </c>
      <c r="B354" s="15">
        <f>SUM(B355)</f>
        <v>390</v>
      </c>
      <c r="C354" s="15">
        <f>SUM(C355)</f>
        <v>24</v>
      </c>
      <c r="D354" s="14">
        <f>C354/B354</f>
        <v>0.0615384615384615</v>
      </c>
      <c r="E354" s="15"/>
    </row>
    <row r="355" s="1" customFormat="1" spans="1:5">
      <c r="A355" s="16" t="s">
        <v>216</v>
      </c>
      <c r="B355" s="17">
        <v>390</v>
      </c>
      <c r="C355" s="17">
        <v>24</v>
      </c>
      <c r="D355" s="14">
        <f>C355/B355</f>
        <v>0.0615384615384615</v>
      </c>
      <c r="E355" s="15"/>
    </row>
    <row r="356" s="1" customFormat="1" spans="1:5">
      <c r="A356" s="12" t="s">
        <v>217</v>
      </c>
      <c r="B356" s="15">
        <f>SUM(B357,B362,B371,B377,B383,B387,B391,B395,B401,B408)</f>
        <v>17038</v>
      </c>
      <c r="C356" s="15">
        <f>SUM(C357,C362,C371,C377,C383,C387,C391,C395,C401,C408)</f>
        <v>14692</v>
      </c>
      <c r="D356" s="14">
        <f>C356/B356</f>
        <v>0.862307782603592</v>
      </c>
      <c r="E356" s="15"/>
    </row>
    <row r="357" s="1" customFormat="1" spans="1:5">
      <c r="A357" s="18" t="s">
        <v>218</v>
      </c>
      <c r="B357" s="15">
        <f>SUM(B358:B361)</f>
        <v>752</v>
      </c>
      <c r="C357" s="15">
        <f>SUM(C358:C361)</f>
        <v>450</v>
      </c>
      <c r="D357" s="14">
        <f>C357/B357</f>
        <v>0.598404255319149</v>
      </c>
      <c r="E357" s="15"/>
    </row>
    <row r="358" s="1" customFormat="1" spans="1:5">
      <c r="A358" s="16" t="s">
        <v>11</v>
      </c>
      <c r="B358" s="17">
        <v>418</v>
      </c>
      <c r="C358" s="17">
        <f>450-32</f>
        <v>418</v>
      </c>
      <c r="D358" s="14">
        <f>C358/B358</f>
        <v>1</v>
      </c>
      <c r="E358" s="15"/>
    </row>
    <row r="359" s="1" customFormat="1" spans="1:5">
      <c r="A359" s="16" t="s">
        <v>12</v>
      </c>
      <c r="B359" s="17">
        <v>113</v>
      </c>
      <c r="C359" s="17">
        <v>21</v>
      </c>
      <c r="D359" s="14">
        <f>C359/B359</f>
        <v>0.185840707964602</v>
      </c>
      <c r="E359" s="15"/>
    </row>
    <row r="360" s="1" customFormat="1" spans="1:5">
      <c r="A360" s="16" t="s">
        <v>13</v>
      </c>
      <c r="B360" s="17">
        <v>0</v>
      </c>
      <c r="C360" s="17">
        <v>11</v>
      </c>
      <c r="D360" s="14"/>
      <c r="E360" s="15"/>
    </row>
    <row r="361" s="1" customFormat="1" spans="1:5">
      <c r="A361" s="20" t="s">
        <v>219</v>
      </c>
      <c r="B361" s="17">
        <v>221</v>
      </c>
      <c r="C361" s="17"/>
      <c r="D361" s="14">
        <f>C361/B361</f>
        <v>0</v>
      </c>
      <c r="E361" s="15"/>
    </row>
    <row r="362" s="1" customFormat="1" spans="1:5">
      <c r="A362" s="16" t="s">
        <v>220</v>
      </c>
      <c r="B362" s="15">
        <f>SUM(B363:B370)</f>
        <v>13501</v>
      </c>
      <c r="C362" s="15">
        <f>SUM(C363:C370)</f>
        <v>8945</v>
      </c>
      <c r="D362" s="14">
        <f>C362/B362</f>
        <v>0.662543515295163</v>
      </c>
      <c r="E362" s="15"/>
    </row>
    <row r="363" s="1" customFormat="1" spans="1:5">
      <c r="A363" s="16" t="s">
        <v>221</v>
      </c>
      <c r="B363" s="17">
        <v>933</v>
      </c>
      <c r="C363" s="17">
        <f>95+60</f>
        <v>155</v>
      </c>
      <c r="D363" s="14">
        <f>C363/B363</f>
        <v>0.166130760986066</v>
      </c>
      <c r="E363" s="15"/>
    </row>
    <row r="364" s="1" customFormat="1" spans="1:5">
      <c r="A364" s="16" t="s">
        <v>222</v>
      </c>
      <c r="B364" s="17">
        <v>6109</v>
      </c>
      <c r="C364" s="17">
        <v>5100</v>
      </c>
      <c r="D364" s="14">
        <f>C364/B364</f>
        <v>0.834833851694222</v>
      </c>
      <c r="E364" s="15"/>
    </row>
    <row r="365" s="1" customFormat="1" spans="1:5">
      <c r="A365" s="18" t="s">
        <v>223</v>
      </c>
      <c r="B365" s="17">
        <v>2153</v>
      </c>
      <c r="C365" s="17">
        <v>1950</v>
      </c>
      <c r="D365" s="14">
        <f>C365/B365</f>
        <v>0.905712958662332</v>
      </c>
      <c r="E365" s="15"/>
    </row>
    <row r="366" s="1" customFormat="1" spans="1:5">
      <c r="A366" s="18" t="s">
        <v>224</v>
      </c>
      <c r="B366" s="17">
        <v>1852</v>
      </c>
      <c r="C366" s="17">
        <v>1734</v>
      </c>
      <c r="D366" s="14">
        <f>C366/B366</f>
        <v>0.936285097192225</v>
      </c>
      <c r="E366" s="15"/>
    </row>
    <row r="367" s="1" customFormat="1" spans="1:5">
      <c r="A367" s="18" t="s">
        <v>225</v>
      </c>
      <c r="B367" s="17">
        <v>0</v>
      </c>
      <c r="C367" s="17">
        <v>6</v>
      </c>
      <c r="D367" s="14"/>
      <c r="E367" s="15"/>
    </row>
    <row r="368" s="1" customFormat="1" spans="1:5">
      <c r="A368" s="16" t="s">
        <v>226</v>
      </c>
      <c r="B368" s="17">
        <v>0</v>
      </c>
      <c r="C368" s="17"/>
      <c r="D368" s="14"/>
      <c r="E368" s="15"/>
    </row>
    <row r="369" s="1" customFormat="1" spans="1:5">
      <c r="A369" s="16" t="s">
        <v>227</v>
      </c>
      <c r="B369" s="17">
        <v>0</v>
      </c>
      <c r="C369" s="17"/>
      <c r="D369" s="14"/>
      <c r="E369" s="15"/>
    </row>
    <row r="370" s="1" customFormat="1" spans="1:5">
      <c r="A370" s="16" t="s">
        <v>228</v>
      </c>
      <c r="B370" s="17">
        <v>2454</v>
      </c>
      <c r="C370" s="17"/>
      <c r="D370" s="14">
        <f>C370/B370</f>
        <v>0</v>
      </c>
      <c r="E370" s="15"/>
    </row>
    <row r="371" s="1" customFormat="1" spans="1:5">
      <c r="A371" s="16" t="s">
        <v>229</v>
      </c>
      <c r="B371" s="15">
        <f>SUM(B372:B376)</f>
        <v>275</v>
      </c>
      <c r="C371" s="15">
        <f>SUM(C372:C376)</f>
        <v>130</v>
      </c>
      <c r="D371" s="14">
        <f>C371/B371</f>
        <v>0.472727272727273</v>
      </c>
      <c r="E371" s="15"/>
    </row>
    <row r="372" s="1" customFormat="1" spans="1:5">
      <c r="A372" s="16" t="s">
        <v>230</v>
      </c>
      <c r="B372" s="17"/>
      <c r="C372" s="15"/>
      <c r="D372" s="14"/>
      <c r="E372" s="15"/>
    </row>
    <row r="373" s="1" customFormat="1" spans="1:5">
      <c r="A373" s="16" t="s">
        <v>231</v>
      </c>
      <c r="B373" s="17"/>
      <c r="C373" s="15"/>
      <c r="D373" s="14"/>
      <c r="E373" s="15"/>
    </row>
    <row r="374" s="1" customFormat="1" spans="1:5">
      <c r="A374" s="16" t="s">
        <v>232</v>
      </c>
      <c r="B374" s="17"/>
      <c r="C374" s="15"/>
      <c r="D374" s="14"/>
      <c r="E374" s="15"/>
    </row>
    <row r="375" s="1" customFormat="1" spans="1:5">
      <c r="A375" s="18" t="s">
        <v>233</v>
      </c>
      <c r="B375" s="17">
        <v>148</v>
      </c>
      <c r="C375" s="15"/>
      <c r="D375" s="14">
        <f>C375/B375</f>
        <v>0</v>
      </c>
      <c r="E375" s="15"/>
    </row>
    <row r="376" s="1" customFormat="1" spans="1:5">
      <c r="A376" s="18" t="s">
        <v>234</v>
      </c>
      <c r="B376" s="17">
        <v>127</v>
      </c>
      <c r="C376" s="17">
        <v>130</v>
      </c>
      <c r="D376" s="14">
        <f>C376/B376</f>
        <v>1.02362204724409</v>
      </c>
      <c r="E376" s="15"/>
    </row>
    <row r="377" s="1" customFormat="1" spans="1:5">
      <c r="A377" s="12" t="s">
        <v>235</v>
      </c>
      <c r="B377" s="15">
        <f>SUM(B378:B382)</f>
        <v>0</v>
      </c>
      <c r="C377" s="15">
        <f>SUM(C378:C382)</f>
        <v>0</v>
      </c>
      <c r="D377" s="14"/>
      <c r="E377" s="15"/>
    </row>
    <row r="378" s="1" customFormat="1" spans="1:5">
      <c r="A378" s="16" t="s">
        <v>236</v>
      </c>
      <c r="B378" s="15"/>
      <c r="C378" s="15"/>
      <c r="D378" s="14"/>
      <c r="E378" s="15"/>
    </row>
    <row r="379" s="1" customFormat="1" spans="1:5">
      <c r="A379" s="16" t="s">
        <v>237</v>
      </c>
      <c r="B379" s="15"/>
      <c r="C379" s="15"/>
      <c r="D379" s="14"/>
      <c r="E379" s="15"/>
    </row>
    <row r="380" s="1" customFormat="1" spans="1:5">
      <c r="A380" s="16" t="s">
        <v>238</v>
      </c>
      <c r="B380" s="15"/>
      <c r="C380" s="15"/>
      <c r="D380" s="14"/>
      <c r="E380" s="15"/>
    </row>
    <row r="381" s="1" customFormat="1" spans="1:5">
      <c r="A381" s="18" t="s">
        <v>239</v>
      </c>
      <c r="B381" s="15"/>
      <c r="C381" s="15"/>
      <c r="D381" s="14"/>
      <c r="E381" s="15"/>
    </row>
    <row r="382" s="1" customFormat="1" spans="1:5">
      <c r="A382" s="18" t="s">
        <v>240</v>
      </c>
      <c r="B382" s="15"/>
      <c r="C382" s="15"/>
      <c r="D382" s="14"/>
      <c r="E382" s="15"/>
    </row>
    <row r="383" s="1" customFormat="1" spans="1:5">
      <c r="A383" s="18" t="s">
        <v>241</v>
      </c>
      <c r="B383" s="15">
        <f>SUM(B384:B386)</f>
        <v>0</v>
      </c>
      <c r="C383" s="15">
        <f>SUM(C384:C386)</f>
        <v>0</v>
      </c>
      <c r="D383" s="14"/>
      <c r="E383" s="15"/>
    </row>
    <row r="384" s="1" customFormat="1" spans="1:5">
      <c r="A384" s="16" t="s">
        <v>242</v>
      </c>
      <c r="B384" s="15"/>
      <c r="C384" s="15"/>
      <c r="D384" s="14"/>
      <c r="E384" s="15"/>
    </row>
    <row r="385" s="1" customFormat="1" spans="1:5">
      <c r="A385" s="16" t="s">
        <v>243</v>
      </c>
      <c r="B385" s="15"/>
      <c r="C385" s="15"/>
      <c r="D385" s="14"/>
      <c r="E385" s="15"/>
    </row>
    <row r="386" s="1" customFormat="1" spans="1:5">
      <c r="A386" s="16" t="s">
        <v>244</v>
      </c>
      <c r="B386" s="15"/>
      <c r="C386" s="15"/>
      <c r="D386" s="14"/>
      <c r="E386" s="15"/>
    </row>
    <row r="387" s="1" customFormat="1" spans="1:5">
      <c r="A387" s="18" t="s">
        <v>245</v>
      </c>
      <c r="B387" s="15">
        <f>SUM(B388:B390)</f>
        <v>0</v>
      </c>
      <c r="C387" s="15">
        <f>SUM(C388:C390)</f>
        <v>0</v>
      </c>
      <c r="D387" s="14"/>
      <c r="E387" s="15"/>
    </row>
    <row r="388" s="1" customFormat="1" spans="1:5">
      <c r="A388" s="18" t="s">
        <v>246</v>
      </c>
      <c r="B388" s="15"/>
      <c r="C388" s="15"/>
      <c r="D388" s="14"/>
      <c r="E388" s="15"/>
    </row>
    <row r="389" s="1" customFormat="1" spans="1:5">
      <c r="A389" s="18" t="s">
        <v>247</v>
      </c>
      <c r="B389" s="15"/>
      <c r="C389" s="15"/>
      <c r="D389" s="14"/>
      <c r="E389" s="15"/>
    </row>
    <row r="390" s="1" customFormat="1" spans="1:5">
      <c r="A390" s="12" t="s">
        <v>248</v>
      </c>
      <c r="B390" s="15"/>
      <c r="C390" s="15"/>
      <c r="D390" s="14"/>
      <c r="E390" s="15"/>
    </row>
    <row r="391" s="1" customFormat="1" spans="1:5">
      <c r="A391" s="16" t="s">
        <v>249</v>
      </c>
      <c r="B391" s="15">
        <f>SUM(B392:B394)</f>
        <v>25</v>
      </c>
      <c r="C391" s="15">
        <f>SUM(C392:C394)</f>
        <v>3</v>
      </c>
      <c r="D391" s="14">
        <f>C391/B391</f>
        <v>0.12</v>
      </c>
      <c r="E391" s="15"/>
    </row>
    <row r="392" s="1" customFormat="1" spans="1:5">
      <c r="A392" s="16" t="s">
        <v>250</v>
      </c>
      <c r="B392" s="15"/>
      <c r="C392" s="15"/>
      <c r="D392" s="14"/>
      <c r="E392" s="15"/>
    </row>
    <row r="393" s="1" customFormat="1" spans="1:5">
      <c r="A393" s="16" t="s">
        <v>251</v>
      </c>
      <c r="B393" s="15"/>
      <c r="C393" s="15"/>
      <c r="D393" s="14"/>
      <c r="E393" s="15"/>
    </row>
    <row r="394" s="1" customFormat="1" spans="1:5">
      <c r="A394" s="18" t="s">
        <v>252</v>
      </c>
      <c r="B394" s="15">
        <v>25</v>
      </c>
      <c r="C394" s="15">
        <v>3</v>
      </c>
      <c r="D394" s="14">
        <f>C394/B394</f>
        <v>0.12</v>
      </c>
      <c r="E394" s="15"/>
    </row>
    <row r="395" s="1" customFormat="1" spans="1:5">
      <c r="A395" s="18" t="s">
        <v>253</v>
      </c>
      <c r="B395" s="15">
        <f>SUM(B396:B400)</f>
        <v>23</v>
      </c>
      <c r="C395" s="15">
        <f>SUM(C396:C400)</f>
        <v>98</v>
      </c>
      <c r="D395" s="14">
        <f>C395/B395</f>
        <v>4.26086956521739</v>
      </c>
      <c r="E395" s="15"/>
    </row>
    <row r="396" s="1" customFormat="1" spans="1:5">
      <c r="A396" s="18" t="s">
        <v>254</v>
      </c>
      <c r="B396" s="15"/>
      <c r="C396" s="15"/>
      <c r="D396" s="14"/>
      <c r="E396" s="15"/>
    </row>
    <row r="397" s="1" customFormat="1" spans="1:5">
      <c r="A397" s="16" t="s">
        <v>255</v>
      </c>
      <c r="B397" s="15">
        <v>23</v>
      </c>
      <c r="C397" s="15">
        <v>23</v>
      </c>
      <c r="D397" s="14">
        <f>C397/B397</f>
        <v>1</v>
      </c>
      <c r="E397" s="15"/>
    </row>
    <row r="398" s="1" customFormat="1" spans="1:5">
      <c r="A398" s="16" t="s">
        <v>256</v>
      </c>
      <c r="B398" s="15"/>
      <c r="C398" s="15">
        <v>75</v>
      </c>
      <c r="D398" s="14"/>
      <c r="E398" s="15"/>
    </row>
    <row r="399" s="1" customFormat="1" spans="1:5">
      <c r="A399" s="16" t="s">
        <v>257</v>
      </c>
      <c r="B399" s="15"/>
      <c r="C399" s="15"/>
      <c r="D399" s="14"/>
      <c r="E399" s="15"/>
    </row>
    <row r="400" s="1" customFormat="1" spans="1:5">
      <c r="A400" s="16" t="s">
        <v>258</v>
      </c>
      <c r="B400" s="15"/>
      <c r="C400" s="15"/>
      <c r="D400" s="14"/>
      <c r="E400" s="15"/>
    </row>
    <row r="401" s="1" customFormat="1" spans="1:5">
      <c r="A401" s="16" t="s">
        <v>259</v>
      </c>
      <c r="B401" s="15">
        <f>SUM(B402:B407)</f>
        <v>2447</v>
      </c>
      <c r="C401" s="15">
        <f>SUM(C402:C407)</f>
        <v>1811</v>
      </c>
      <c r="D401" s="14">
        <f>C401/B401</f>
        <v>0.740089906007356</v>
      </c>
      <c r="E401" s="15"/>
    </row>
    <row r="402" s="1" customFormat="1" spans="1:5">
      <c r="A402" s="18" t="s">
        <v>260</v>
      </c>
      <c r="B402" s="15"/>
      <c r="C402" s="15"/>
      <c r="D402" s="14"/>
      <c r="E402" s="15"/>
    </row>
    <row r="403" s="1" customFormat="1" spans="1:5">
      <c r="A403" s="18" t="s">
        <v>261</v>
      </c>
      <c r="B403" s="15"/>
      <c r="C403" s="15"/>
      <c r="D403" s="14"/>
      <c r="E403" s="15"/>
    </row>
    <row r="404" s="1" customFormat="1" spans="1:5">
      <c r="A404" s="18" t="s">
        <v>262</v>
      </c>
      <c r="B404" s="15"/>
      <c r="C404" s="15"/>
      <c r="D404" s="14"/>
      <c r="E404" s="15"/>
    </row>
    <row r="405" s="1" customFormat="1" spans="1:5">
      <c r="A405" s="12" t="s">
        <v>263</v>
      </c>
      <c r="B405" s="15"/>
      <c r="C405" s="15"/>
      <c r="D405" s="14"/>
      <c r="E405" s="15"/>
    </row>
    <row r="406" s="1" customFormat="1" spans="1:5">
      <c r="A406" s="16" t="s">
        <v>264</v>
      </c>
      <c r="B406" s="15"/>
      <c r="C406" s="15"/>
      <c r="D406" s="14"/>
      <c r="E406" s="15"/>
    </row>
    <row r="407" s="1" customFormat="1" spans="1:5">
      <c r="A407" s="16" t="s">
        <v>265</v>
      </c>
      <c r="B407" s="15">
        <v>2447</v>
      </c>
      <c r="C407" s="15">
        <v>1811</v>
      </c>
      <c r="D407" s="14">
        <f>C407/B407</f>
        <v>0.740089906007356</v>
      </c>
      <c r="E407" s="15"/>
    </row>
    <row r="408" s="1" customFormat="1" spans="1:5">
      <c r="A408" s="16" t="s">
        <v>266</v>
      </c>
      <c r="B408" s="15">
        <v>15</v>
      </c>
      <c r="C408" s="15">
        <v>3255</v>
      </c>
      <c r="D408" s="14">
        <f>C408/B408</f>
        <v>217</v>
      </c>
      <c r="E408" s="15"/>
    </row>
    <row r="409" s="1" customFormat="1" spans="1:5">
      <c r="A409" s="12" t="s">
        <v>267</v>
      </c>
      <c r="B409" s="15">
        <f>SUM(B410,B415,B423,B429,B433,B438,B443,B450,B454,B458)</f>
        <v>1758</v>
      </c>
      <c r="C409" s="15">
        <f>SUM(C410,C415,C423,C429,C433,C438,C443,C450,C454,C458)</f>
        <v>709</v>
      </c>
      <c r="D409" s="14">
        <f>C409/B409</f>
        <v>0.403299203640501</v>
      </c>
      <c r="E409" s="15"/>
    </row>
    <row r="410" s="1" customFormat="1" spans="1:5">
      <c r="A410" s="18" t="s">
        <v>268</v>
      </c>
      <c r="B410" s="15">
        <f>SUM(B411:B414)</f>
        <v>54</v>
      </c>
      <c r="C410" s="15">
        <f>SUM(C411:C414)</f>
        <v>56</v>
      </c>
      <c r="D410" s="14">
        <f>C410/B410</f>
        <v>1.03703703703704</v>
      </c>
      <c r="E410" s="15"/>
    </row>
    <row r="411" s="1" customFormat="1" spans="1:5">
      <c r="A411" s="16" t="s">
        <v>11</v>
      </c>
      <c r="B411" s="17"/>
      <c r="C411" s="17">
        <v>24</v>
      </c>
      <c r="D411" s="14"/>
      <c r="E411" s="15"/>
    </row>
    <row r="412" s="1" customFormat="1" spans="1:5">
      <c r="A412" s="16" t="s">
        <v>12</v>
      </c>
      <c r="B412" s="17">
        <v>30</v>
      </c>
      <c r="C412" s="17">
        <v>32</v>
      </c>
      <c r="D412" s="14">
        <f>C412/B412</f>
        <v>1.06666666666667</v>
      </c>
      <c r="E412" s="15"/>
    </row>
    <row r="413" s="1" customFormat="1" spans="1:5">
      <c r="A413" s="16" t="s">
        <v>13</v>
      </c>
      <c r="B413" s="17">
        <v>24</v>
      </c>
      <c r="C413" s="17">
        <v>0</v>
      </c>
      <c r="D413" s="14">
        <f>C413/B413</f>
        <v>0</v>
      </c>
      <c r="E413" s="15"/>
    </row>
    <row r="414" s="1" customFormat="1" spans="1:5">
      <c r="A414" s="18" t="s">
        <v>269</v>
      </c>
      <c r="B414" s="17">
        <v>0</v>
      </c>
      <c r="C414" s="17">
        <v>0</v>
      </c>
      <c r="D414" s="14"/>
      <c r="E414" s="15"/>
    </row>
    <row r="415" s="1" customFormat="1" spans="1:5">
      <c r="A415" s="16" t="s">
        <v>270</v>
      </c>
      <c r="B415" s="15">
        <f>SUM(B416:B422)</f>
        <v>0</v>
      </c>
      <c r="C415" s="15">
        <f>SUM(C416:C422)</f>
        <v>0</v>
      </c>
      <c r="D415" s="14"/>
      <c r="E415" s="15"/>
    </row>
    <row r="416" s="1" customFormat="1" spans="1:5">
      <c r="A416" s="16" t="s">
        <v>271</v>
      </c>
      <c r="B416" s="15"/>
      <c r="C416" s="15"/>
      <c r="D416" s="14"/>
      <c r="E416" s="15"/>
    </row>
    <row r="417" s="1" customFormat="1" spans="1:5">
      <c r="A417" s="12" t="s">
        <v>272</v>
      </c>
      <c r="B417" s="15"/>
      <c r="C417" s="15"/>
      <c r="D417" s="14"/>
      <c r="E417" s="15"/>
    </row>
    <row r="418" s="1" customFormat="1" spans="1:5">
      <c r="A418" s="16" t="s">
        <v>273</v>
      </c>
      <c r="B418" s="15"/>
      <c r="C418" s="15"/>
      <c r="D418" s="14"/>
      <c r="E418" s="15"/>
    </row>
    <row r="419" s="1" customFormat="1" spans="1:5">
      <c r="A419" s="16" t="s">
        <v>274</v>
      </c>
      <c r="B419" s="15"/>
      <c r="C419" s="15"/>
      <c r="D419" s="14"/>
      <c r="E419" s="15"/>
    </row>
    <row r="420" s="1" customFormat="1" spans="1:5">
      <c r="A420" s="16" t="s">
        <v>275</v>
      </c>
      <c r="B420" s="15"/>
      <c r="C420" s="15"/>
      <c r="D420" s="14"/>
      <c r="E420" s="15"/>
    </row>
    <row r="421" s="1" customFormat="1" spans="1:5">
      <c r="A421" s="18" t="s">
        <v>276</v>
      </c>
      <c r="B421" s="15"/>
      <c r="C421" s="15"/>
      <c r="D421" s="14"/>
      <c r="E421" s="15"/>
    </row>
    <row r="422" s="1" customFormat="1" spans="1:5">
      <c r="A422" s="18" t="s">
        <v>277</v>
      </c>
      <c r="B422" s="15"/>
      <c r="C422" s="15"/>
      <c r="D422" s="14"/>
      <c r="E422" s="15"/>
    </row>
    <row r="423" s="1" customFormat="1" spans="1:5">
      <c r="A423" s="18" t="s">
        <v>278</v>
      </c>
      <c r="B423" s="15">
        <f>SUM(B424:B428)</f>
        <v>0</v>
      </c>
      <c r="C423" s="15">
        <f>SUM(C424:C428)</f>
        <v>0</v>
      </c>
      <c r="D423" s="14"/>
      <c r="E423" s="15"/>
    </row>
    <row r="424" s="1" customFormat="1" spans="1:5">
      <c r="A424" s="16" t="s">
        <v>271</v>
      </c>
      <c r="B424" s="15"/>
      <c r="C424" s="15"/>
      <c r="D424" s="14"/>
      <c r="E424" s="15"/>
    </row>
    <row r="425" s="1" customFormat="1" spans="1:5">
      <c r="A425" s="16" t="s">
        <v>279</v>
      </c>
      <c r="B425" s="15"/>
      <c r="C425" s="15"/>
      <c r="D425" s="14"/>
      <c r="E425" s="15"/>
    </row>
    <row r="426" s="1" customFormat="1" spans="1:5">
      <c r="A426" s="16" t="s">
        <v>280</v>
      </c>
      <c r="B426" s="15"/>
      <c r="C426" s="15"/>
      <c r="D426" s="14"/>
      <c r="E426" s="15"/>
    </row>
    <row r="427" s="1" customFormat="1" spans="1:5">
      <c r="A427" s="18" t="s">
        <v>281</v>
      </c>
      <c r="B427" s="15"/>
      <c r="C427" s="15"/>
      <c r="D427" s="14"/>
      <c r="E427" s="15"/>
    </row>
    <row r="428" s="1" customFormat="1" spans="1:5">
      <c r="A428" s="18" t="s">
        <v>282</v>
      </c>
      <c r="B428" s="15"/>
      <c r="C428" s="15"/>
      <c r="D428" s="14"/>
      <c r="E428" s="15"/>
    </row>
    <row r="429" s="1" customFormat="1" spans="1:5">
      <c r="A429" s="18" t="s">
        <v>283</v>
      </c>
      <c r="B429" s="15">
        <f>SUM(B430:B432)</f>
        <v>0</v>
      </c>
      <c r="C429" s="15">
        <f>SUM(C430:C432)</f>
        <v>0</v>
      </c>
      <c r="D429" s="14"/>
      <c r="E429" s="15"/>
    </row>
    <row r="430" s="1" customFormat="1" spans="1:5">
      <c r="A430" s="12" t="s">
        <v>271</v>
      </c>
      <c r="B430" s="15"/>
      <c r="C430" s="15"/>
      <c r="D430" s="14"/>
      <c r="E430" s="15"/>
    </row>
    <row r="431" s="1" customFormat="1" spans="1:5">
      <c r="A431" s="16" t="s">
        <v>284</v>
      </c>
      <c r="B431" s="15"/>
      <c r="C431" s="15"/>
      <c r="D431" s="14"/>
      <c r="E431" s="15"/>
    </row>
    <row r="432" s="1" customFormat="1" spans="1:5">
      <c r="A432" s="18" t="s">
        <v>285</v>
      </c>
      <c r="B432" s="15"/>
      <c r="C432" s="15"/>
      <c r="D432" s="14"/>
      <c r="E432" s="15"/>
    </row>
    <row r="433" s="1" customFormat="1" spans="1:5">
      <c r="A433" s="18" t="s">
        <v>286</v>
      </c>
      <c r="B433" s="15">
        <f>SUM(B434:B437)</f>
        <v>0</v>
      </c>
      <c r="C433" s="15">
        <f>SUM(C434:C437)</f>
        <v>0</v>
      </c>
      <c r="D433" s="14"/>
      <c r="E433" s="15"/>
    </row>
    <row r="434" s="1" customFormat="1" spans="1:5">
      <c r="A434" s="18" t="s">
        <v>271</v>
      </c>
      <c r="B434" s="15"/>
      <c r="C434" s="15"/>
      <c r="D434" s="14"/>
      <c r="E434" s="15"/>
    </row>
    <row r="435" s="1" customFormat="1" spans="1:5">
      <c r="A435" s="16" t="s">
        <v>287</v>
      </c>
      <c r="B435" s="15"/>
      <c r="C435" s="15"/>
      <c r="D435" s="14"/>
      <c r="E435" s="15"/>
    </row>
    <row r="436" s="1" customFormat="1" spans="1:5">
      <c r="A436" s="16" t="s">
        <v>288</v>
      </c>
      <c r="B436" s="15"/>
      <c r="C436" s="15"/>
      <c r="D436" s="14"/>
      <c r="E436" s="15"/>
    </row>
    <row r="437" s="1" customFormat="1" spans="1:5">
      <c r="A437" s="16" t="s">
        <v>289</v>
      </c>
      <c r="B437" s="15"/>
      <c r="C437" s="15"/>
      <c r="D437" s="14"/>
      <c r="E437" s="15"/>
    </row>
    <row r="438" s="1" customFormat="1" spans="1:5">
      <c r="A438" s="18" t="s">
        <v>290</v>
      </c>
      <c r="B438" s="15">
        <f>SUM(B439:B442)</f>
        <v>17</v>
      </c>
      <c r="C438" s="15">
        <f>SUM(C439:C442)</f>
        <v>23</v>
      </c>
      <c r="D438" s="14">
        <f>C438/B438</f>
        <v>1.35294117647059</v>
      </c>
      <c r="E438" s="15"/>
    </row>
    <row r="439" s="1" customFormat="1" spans="1:5">
      <c r="A439" s="18" t="s">
        <v>291</v>
      </c>
      <c r="B439" s="17">
        <v>8</v>
      </c>
      <c r="C439" s="17">
        <v>13</v>
      </c>
      <c r="D439" s="14">
        <f>C439/B439</f>
        <v>1.625</v>
      </c>
      <c r="E439" s="15"/>
    </row>
    <row r="440" s="1" customFormat="1" spans="1:5">
      <c r="A440" s="18" t="s">
        <v>292</v>
      </c>
      <c r="B440" s="17">
        <v>0</v>
      </c>
      <c r="C440" s="17">
        <v>0</v>
      </c>
      <c r="D440" s="14"/>
      <c r="E440" s="15"/>
    </row>
    <row r="441" s="1" customFormat="1" spans="1:5">
      <c r="A441" s="18" t="s">
        <v>293</v>
      </c>
      <c r="B441" s="17">
        <v>0</v>
      </c>
      <c r="C441" s="17">
        <v>0</v>
      </c>
      <c r="D441" s="14"/>
      <c r="E441" s="15"/>
    </row>
    <row r="442" s="1" customFormat="1" spans="1:5">
      <c r="A442" s="18" t="s">
        <v>294</v>
      </c>
      <c r="B442" s="17">
        <v>9</v>
      </c>
      <c r="C442" s="17">
        <v>10</v>
      </c>
      <c r="D442" s="14">
        <f>C442/B442</f>
        <v>1.11111111111111</v>
      </c>
      <c r="E442" s="15"/>
    </row>
    <row r="443" s="1" customFormat="1" spans="1:5">
      <c r="A443" s="16" t="s">
        <v>295</v>
      </c>
      <c r="B443" s="15">
        <f>SUM(B444:B449)</f>
        <v>57</v>
      </c>
      <c r="C443" s="15">
        <f>SUM(C444:C449)</f>
        <v>0</v>
      </c>
      <c r="D443" s="14"/>
      <c r="E443" s="15"/>
    </row>
    <row r="444" s="1" customFormat="1" spans="1:5">
      <c r="A444" s="16" t="s">
        <v>271</v>
      </c>
      <c r="B444" s="17">
        <v>1</v>
      </c>
      <c r="C444" s="17"/>
      <c r="D444" s="14"/>
      <c r="E444" s="15"/>
    </row>
    <row r="445" s="1" customFormat="1" spans="1:5">
      <c r="A445" s="18" t="s">
        <v>296</v>
      </c>
      <c r="B445" s="17">
        <v>7</v>
      </c>
      <c r="C445" s="17"/>
      <c r="D445" s="14"/>
      <c r="E445" s="15"/>
    </row>
    <row r="446" s="1" customFormat="1" spans="1:5">
      <c r="A446" s="18" t="s">
        <v>297</v>
      </c>
      <c r="B446" s="17">
        <v>0</v>
      </c>
      <c r="C446" s="17"/>
      <c r="D446" s="14"/>
      <c r="E446" s="15"/>
    </row>
    <row r="447" s="1" customFormat="1" spans="1:5">
      <c r="A447" s="18" t="s">
        <v>298</v>
      </c>
      <c r="B447" s="17">
        <v>0</v>
      </c>
      <c r="C447" s="17"/>
      <c r="D447" s="14"/>
      <c r="E447" s="15"/>
    </row>
    <row r="448" s="1" customFormat="1" spans="1:5">
      <c r="A448" s="16" t="s">
        <v>299</v>
      </c>
      <c r="B448" s="17">
        <v>0</v>
      </c>
      <c r="C448" s="17"/>
      <c r="D448" s="14"/>
      <c r="E448" s="15"/>
    </row>
    <row r="449" s="1" customFormat="1" spans="1:5">
      <c r="A449" s="16" t="s">
        <v>300</v>
      </c>
      <c r="B449" s="17">
        <v>49</v>
      </c>
      <c r="C449" s="17"/>
      <c r="D449" s="14"/>
      <c r="E449" s="15"/>
    </row>
    <row r="450" s="1" customFormat="1" spans="1:5">
      <c r="A450" s="16" t="s">
        <v>301</v>
      </c>
      <c r="B450" s="15">
        <f>SUM(B451:B453)</f>
        <v>0</v>
      </c>
      <c r="C450" s="15">
        <f>SUM(C451:C453)</f>
        <v>0</v>
      </c>
      <c r="D450" s="14"/>
      <c r="E450" s="15"/>
    </row>
    <row r="451" s="1" customFormat="1" spans="1:5">
      <c r="A451" s="18" t="s">
        <v>302</v>
      </c>
      <c r="B451" s="15"/>
      <c r="C451" s="15"/>
      <c r="D451" s="14"/>
      <c r="E451" s="15"/>
    </row>
    <row r="452" s="1" customFormat="1" spans="1:5">
      <c r="A452" s="18" t="s">
        <v>303</v>
      </c>
      <c r="B452" s="15"/>
      <c r="C452" s="15"/>
      <c r="D452" s="14"/>
      <c r="E452" s="15"/>
    </row>
    <row r="453" s="1" customFormat="1" spans="1:5">
      <c r="A453" s="18" t="s">
        <v>304</v>
      </c>
      <c r="B453" s="15"/>
      <c r="C453" s="15"/>
      <c r="D453" s="14"/>
      <c r="E453" s="15"/>
    </row>
    <row r="454" s="1" customFormat="1" spans="1:5">
      <c r="A454" s="12" t="s">
        <v>305</v>
      </c>
      <c r="B454" s="15">
        <f>SUM(B455:B457)</f>
        <v>0</v>
      </c>
      <c r="C454" s="15">
        <f>SUM(C455:C457)</f>
        <v>0</v>
      </c>
      <c r="D454" s="14"/>
      <c r="E454" s="15"/>
    </row>
    <row r="455" s="1" customFormat="1" spans="1:5">
      <c r="A455" s="18" t="s">
        <v>306</v>
      </c>
      <c r="B455" s="15"/>
      <c r="C455" s="15"/>
      <c r="D455" s="14"/>
      <c r="E455" s="15"/>
    </row>
    <row r="456" s="1" customFormat="1" spans="1:5">
      <c r="A456" s="18" t="s">
        <v>307</v>
      </c>
      <c r="B456" s="15"/>
      <c r="C456" s="15"/>
      <c r="D456" s="14"/>
      <c r="E456" s="15"/>
    </row>
    <row r="457" s="1" customFormat="1" spans="1:5">
      <c r="A457" s="18" t="s">
        <v>308</v>
      </c>
      <c r="B457" s="15"/>
      <c r="C457" s="15"/>
      <c r="D457" s="14"/>
      <c r="E457" s="15"/>
    </row>
    <row r="458" s="1" customFormat="1" spans="1:5">
      <c r="A458" s="16" t="s">
        <v>309</v>
      </c>
      <c r="B458" s="15">
        <f>SUM(B459:B462)</f>
        <v>1630</v>
      </c>
      <c r="C458" s="15">
        <f>SUM(C459:C462)</f>
        <v>630</v>
      </c>
      <c r="D458" s="14">
        <f>C458/B458</f>
        <v>0.386503067484663</v>
      </c>
      <c r="E458" s="15"/>
    </row>
    <row r="459" s="1" customFormat="1" spans="1:5">
      <c r="A459" s="16" t="s">
        <v>310</v>
      </c>
      <c r="B459" s="15"/>
      <c r="C459" s="15"/>
      <c r="D459" s="14"/>
      <c r="E459" s="15"/>
    </row>
    <row r="460" s="1" customFormat="1" spans="1:5">
      <c r="A460" s="18" t="s">
        <v>311</v>
      </c>
      <c r="B460" s="15"/>
      <c r="C460" s="15"/>
      <c r="D460" s="14"/>
      <c r="E460" s="15"/>
    </row>
    <row r="461" s="1" customFormat="1" spans="1:5">
      <c r="A461" s="18" t="s">
        <v>312</v>
      </c>
      <c r="B461" s="15"/>
      <c r="C461" s="15"/>
      <c r="D461" s="14"/>
      <c r="E461" s="15"/>
    </row>
    <row r="462" s="1" customFormat="1" spans="1:5">
      <c r="A462" s="18" t="s">
        <v>313</v>
      </c>
      <c r="B462" s="15">
        <v>1630</v>
      </c>
      <c r="C462" s="15">
        <v>630</v>
      </c>
      <c r="D462" s="14">
        <f>C462/B462</f>
        <v>0.386503067484663</v>
      </c>
      <c r="E462" s="15"/>
    </row>
    <row r="463" s="1" customFormat="1" spans="1:5">
      <c r="A463" s="12" t="s">
        <v>314</v>
      </c>
      <c r="B463" s="15">
        <f>SUM(B464,B480,B488,B499,B508,B516)</f>
        <v>767</v>
      </c>
      <c r="C463" s="15">
        <f>SUM(C464,C480,C488,C499,C508,C516)</f>
        <v>418</v>
      </c>
      <c r="D463" s="14">
        <f>C463/B463</f>
        <v>0.544980443285528</v>
      </c>
      <c r="E463" s="15"/>
    </row>
    <row r="464" s="1" customFormat="1" spans="1:5">
      <c r="A464" s="12" t="s">
        <v>315</v>
      </c>
      <c r="B464" s="15">
        <f>SUM(B465:B479)</f>
        <v>430</v>
      </c>
      <c r="C464" s="15">
        <f>SUM(C465:C479)</f>
        <v>359</v>
      </c>
      <c r="D464" s="14">
        <f>C464/B464</f>
        <v>0.834883720930233</v>
      </c>
      <c r="E464" s="15"/>
    </row>
    <row r="465" s="1" customFormat="1" spans="1:5">
      <c r="A465" s="12" t="s">
        <v>11</v>
      </c>
      <c r="B465" s="17">
        <v>219</v>
      </c>
      <c r="C465" s="17">
        <v>208</v>
      </c>
      <c r="D465" s="14">
        <f>C465/B465</f>
        <v>0.949771689497717</v>
      </c>
      <c r="E465" s="15"/>
    </row>
    <row r="466" s="1" customFormat="1" spans="1:5">
      <c r="A466" s="12" t="s">
        <v>12</v>
      </c>
      <c r="B466" s="17">
        <v>69</v>
      </c>
      <c r="C466" s="17">
        <v>10</v>
      </c>
      <c r="D466" s="14">
        <f>C466/B466</f>
        <v>0.144927536231884</v>
      </c>
      <c r="E466" s="15"/>
    </row>
    <row r="467" s="1" customFormat="1" spans="1:5">
      <c r="A467" s="12" t="s">
        <v>13</v>
      </c>
      <c r="B467" s="17">
        <v>0</v>
      </c>
      <c r="C467" s="17">
        <v>0</v>
      </c>
      <c r="D467" s="14"/>
      <c r="E467" s="15"/>
    </row>
    <row r="468" s="1" customFormat="1" spans="1:5">
      <c r="A468" s="12" t="s">
        <v>316</v>
      </c>
      <c r="B468" s="17">
        <v>4</v>
      </c>
      <c r="C468" s="17">
        <v>4</v>
      </c>
      <c r="D468" s="14">
        <f>C468/B468</f>
        <v>1</v>
      </c>
      <c r="E468" s="15"/>
    </row>
    <row r="469" s="1" customFormat="1" spans="1:5">
      <c r="A469" s="12" t="s">
        <v>317</v>
      </c>
      <c r="B469" s="17">
        <v>0</v>
      </c>
      <c r="C469" s="17">
        <v>0</v>
      </c>
      <c r="D469" s="14"/>
      <c r="E469" s="15"/>
    </row>
    <row r="470" s="1" customFormat="1" spans="1:5">
      <c r="A470" s="12" t="s">
        <v>318</v>
      </c>
      <c r="B470" s="17">
        <v>0</v>
      </c>
      <c r="C470" s="17">
        <v>0</v>
      </c>
      <c r="D470" s="14"/>
      <c r="E470" s="15"/>
    </row>
    <row r="471" s="1" customFormat="1" spans="1:5">
      <c r="A471" s="12" t="s">
        <v>319</v>
      </c>
      <c r="B471" s="17">
        <v>0</v>
      </c>
      <c r="C471" s="17">
        <v>0</v>
      </c>
      <c r="D471" s="14"/>
      <c r="E471" s="15"/>
    </row>
    <row r="472" s="1" customFormat="1" spans="1:5">
      <c r="A472" s="12" t="s">
        <v>320</v>
      </c>
      <c r="B472" s="17">
        <v>0</v>
      </c>
      <c r="C472" s="17">
        <v>0</v>
      </c>
      <c r="D472" s="14"/>
      <c r="E472" s="15"/>
    </row>
    <row r="473" s="1" customFormat="1" spans="1:5">
      <c r="A473" s="12" t="s">
        <v>321</v>
      </c>
      <c r="B473" s="17">
        <v>8</v>
      </c>
      <c r="C473" s="17">
        <v>8</v>
      </c>
      <c r="D473" s="14">
        <f>C473/B473</f>
        <v>1</v>
      </c>
      <c r="E473" s="15"/>
    </row>
    <row r="474" s="1" customFormat="1" spans="1:5">
      <c r="A474" s="12" t="s">
        <v>322</v>
      </c>
      <c r="B474" s="17">
        <v>27</v>
      </c>
      <c r="C474" s="17">
        <v>0</v>
      </c>
      <c r="D474" s="14"/>
      <c r="E474" s="15"/>
    </row>
    <row r="475" s="1" customFormat="1" spans="1:5">
      <c r="A475" s="12" t="s">
        <v>323</v>
      </c>
      <c r="B475" s="17">
        <v>0</v>
      </c>
      <c r="C475" s="17">
        <v>0</v>
      </c>
      <c r="D475" s="14"/>
      <c r="E475" s="15"/>
    </row>
    <row r="476" s="1" customFormat="1" spans="1:5">
      <c r="A476" s="12" t="s">
        <v>324</v>
      </c>
      <c r="B476" s="17">
        <v>0</v>
      </c>
      <c r="C476" s="17">
        <v>28</v>
      </c>
      <c r="D476" s="14"/>
      <c r="E476" s="15"/>
    </row>
    <row r="477" s="1" customFormat="1" spans="1:5">
      <c r="A477" s="12" t="s">
        <v>325</v>
      </c>
      <c r="B477" s="17">
        <v>0</v>
      </c>
      <c r="C477" s="17">
        <v>0</v>
      </c>
      <c r="D477" s="14"/>
      <c r="E477" s="15"/>
    </row>
    <row r="478" s="1" customFormat="1" spans="1:5">
      <c r="A478" s="12" t="s">
        <v>326</v>
      </c>
      <c r="B478" s="17">
        <v>28</v>
      </c>
      <c r="C478" s="17">
        <v>27</v>
      </c>
      <c r="D478" s="14">
        <f>C478/B478</f>
        <v>0.964285714285714</v>
      </c>
      <c r="E478" s="15"/>
    </row>
    <row r="479" s="1" customFormat="1" spans="1:5">
      <c r="A479" s="12" t="s">
        <v>327</v>
      </c>
      <c r="B479" s="17">
        <v>75</v>
      </c>
      <c r="C479" s="17">
        <v>74</v>
      </c>
      <c r="D479" s="14">
        <f>C479/B479</f>
        <v>0.986666666666667</v>
      </c>
      <c r="E479" s="15"/>
    </row>
    <row r="480" s="1" customFormat="1" spans="1:5">
      <c r="A480" s="12" t="s">
        <v>328</v>
      </c>
      <c r="B480" s="15">
        <f>SUM(B481:B487)</f>
        <v>0</v>
      </c>
      <c r="C480" s="15">
        <f>SUM(C481:C487)</f>
        <v>0</v>
      </c>
      <c r="D480" s="14"/>
      <c r="E480" s="15"/>
    </row>
    <row r="481" s="1" customFormat="1" spans="1:5">
      <c r="A481" s="12" t="s">
        <v>11</v>
      </c>
      <c r="B481" s="15"/>
      <c r="C481" s="15"/>
      <c r="D481" s="14"/>
      <c r="E481" s="15"/>
    </row>
    <row r="482" s="1" customFormat="1" spans="1:5">
      <c r="A482" s="12" t="s">
        <v>12</v>
      </c>
      <c r="B482" s="15"/>
      <c r="C482" s="15"/>
      <c r="D482" s="14"/>
      <c r="E482" s="15"/>
    </row>
    <row r="483" s="1" customFormat="1" spans="1:5">
      <c r="A483" s="12" t="s">
        <v>13</v>
      </c>
      <c r="B483" s="15"/>
      <c r="C483" s="15"/>
      <c r="D483" s="14"/>
      <c r="E483" s="15"/>
    </row>
    <row r="484" s="1" customFormat="1" spans="1:5">
      <c r="A484" s="12" t="s">
        <v>329</v>
      </c>
      <c r="B484" s="15"/>
      <c r="C484" s="15"/>
      <c r="D484" s="14"/>
      <c r="E484" s="15"/>
    </row>
    <row r="485" s="1" customFormat="1" spans="1:5">
      <c r="A485" s="12" t="s">
        <v>330</v>
      </c>
      <c r="B485" s="15"/>
      <c r="C485" s="15"/>
      <c r="D485" s="14"/>
      <c r="E485" s="15"/>
    </row>
    <row r="486" s="1" customFormat="1" spans="1:5">
      <c r="A486" s="12" t="s">
        <v>331</v>
      </c>
      <c r="B486" s="15"/>
      <c r="C486" s="15"/>
      <c r="D486" s="14"/>
      <c r="E486" s="15"/>
    </row>
    <row r="487" s="1" customFormat="1" spans="1:5">
      <c r="A487" s="12" t="s">
        <v>332</v>
      </c>
      <c r="B487" s="15"/>
      <c r="C487" s="15"/>
      <c r="D487" s="14"/>
      <c r="E487" s="15"/>
    </row>
    <row r="488" s="1" customFormat="1" spans="1:5">
      <c r="A488" s="12" t="s">
        <v>333</v>
      </c>
      <c r="B488" s="15">
        <f>SUM(B489:B498)</f>
        <v>3</v>
      </c>
      <c r="C488" s="15">
        <f>SUM(C489:C498)</f>
        <v>10</v>
      </c>
      <c r="D488" s="14">
        <f>C488/B488</f>
        <v>3.33333333333333</v>
      </c>
      <c r="E488" s="15"/>
    </row>
    <row r="489" s="1" customFormat="1" spans="1:5">
      <c r="A489" s="12" t="s">
        <v>11</v>
      </c>
      <c r="B489" s="17">
        <v>2</v>
      </c>
      <c r="C489" s="15">
        <v>10</v>
      </c>
      <c r="D489" s="14">
        <f>C489/B489</f>
        <v>5</v>
      </c>
      <c r="E489" s="15"/>
    </row>
    <row r="490" s="1" customFormat="1" spans="1:5">
      <c r="A490" s="12" t="s">
        <v>12</v>
      </c>
      <c r="B490" s="17">
        <v>0</v>
      </c>
      <c r="C490" s="15"/>
      <c r="D490" s="14"/>
      <c r="E490" s="15"/>
    </row>
    <row r="491" s="1" customFormat="1" spans="1:5">
      <c r="A491" s="12" t="s">
        <v>13</v>
      </c>
      <c r="B491" s="17">
        <v>0</v>
      </c>
      <c r="C491" s="15"/>
      <c r="D491" s="14"/>
      <c r="E491" s="15"/>
    </row>
    <row r="492" s="1" customFormat="1" spans="1:5">
      <c r="A492" s="12" t="s">
        <v>334</v>
      </c>
      <c r="B492" s="17">
        <v>0</v>
      </c>
      <c r="C492" s="15"/>
      <c r="D492" s="14"/>
      <c r="E492" s="15"/>
    </row>
    <row r="493" s="1" customFormat="1" spans="1:5">
      <c r="A493" s="12" t="s">
        <v>335</v>
      </c>
      <c r="B493" s="17">
        <v>0</v>
      </c>
      <c r="C493" s="15"/>
      <c r="D493" s="14"/>
      <c r="E493" s="15"/>
    </row>
    <row r="494" s="1" customFormat="1" spans="1:5">
      <c r="A494" s="12" t="s">
        <v>336</v>
      </c>
      <c r="B494" s="17">
        <v>0</v>
      </c>
      <c r="C494" s="15"/>
      <c r="D494" s="14"/>
      <c r="E494" s="15"/>
    </row>
    <row r="495" s="1" customFormat="1" spans="1:5">
      <c r="A495" s="12" t="s">
        <v>337</v>
      </c>
      <c r="B495" s="17">
        <v>1</v>
      </c>
      <c r="C495" s="15"/>
      <c r="D495" s="14"/>
      <c r="E495" s="15"/>
    </row>
    <row r="496" s="1" customFormat="1" spans="1:5">
      <c r="A496" s="12" t="s">
        <v>338</v>
      </c>
      <c r="B496" s="17">
        <v>0</v>
      </c>
      <c r="C496" s="15"/>
      <c r="D496" s="14"/>
      <c r="E496" s="15"/>
    </row>
    <row r="497" s="1" customFormat="1" spans="1:5">
      <c r="A497" s="12" t="s">
        <v>339</v>
      </c>
      <c r="B497" s="17">
        <v>0</v>
      </c>
      <c r="C497" s="15"/>
      <c r="D497" s="14"/>
      <c r="E497" s="15"/>
    </row>
    <row r="498" s="1" customFormat="1" spans="1:5">
      <c r="A498" s="12" t="s">
        <v>340</v>
      </c>
      <c r="B498" s="17">
        <v>0</v>
      </c>
      <c r="C498" s="15"/>
      <c r="D498" s="14"/>
      <c r="E498" s="15"/>
    </row>
    <row r="499" s="1" customFormat="1" spans="1:5">
      <c r="A499" s="12" t="s">
        <v>341</v>
      </c>
      <c r="B499" s="15">
        <f>SUM(B500:B507)</f>
        <v>3</v>
      </c>
      <c r="C499" s="15">
        <f>SUM(C500:C507)</f>
        <v>9</v>
      </c>
      <c r="D499" s="14">
        <f>C499/B499</f>
        <v>3</v>
      </c>
      <c r="E499" s="15"/>
    </row>
    <row r="500" s="1" customFormat="1" spans="1:5">
      <c r="A500" s="12" t="s">
        <v>11</v>
      </c>
      <c r="B500" s="17">
        <v>3</v>
      </c>
      <c r="C500" s="17">
        <v>3</v>
      </c>
      <c r="D500" s="14">
        <f>C500/B500</f>
        <v>1</v>
      </c>
      <c r="E500" s="15"/>
    </row>
    <row r="501" s="1" customFormat="1" spans="1:5">
      <c r="A501" s="12" t="s">
        <v>342</v>
      </c>
      <c r="B501" s="15"/>
      <c r="C501" s="15">
        <v>6</v>
      </c>
      <c r="D501" s="14"/>
      <c r="E501" s="15"/>
    </row>
    <row r="502" s="1" customFormat="1" spans="1:5">
      <c r="A502" s="12" t="s">
        <v>13</v>
      </c>
      <c r="B502" s="15"/>
      <c r="C502" s="15"/>
      <c r="D502" s="14"/>
      <c r="E502" s="15"/>
    </row>
    <row r="503" s="1" customFormat="1" spans="1:5">
      <c r="A503" s="12" t="s">
        <v>343</v>
      </c>
      <c r="B503" s="15"/>
      <c r="C503" s="15"/>
      <c r="D503" s="14"/>
      <c r="E503" s="15"/>
    </row>
    <row r="504" s="1" customFormat="1" spans="1:5">
      <c r="A504" s="12" t="s">
        <v>344</v>
      </c>
      <c r="B504" s="15"/>
      <c r="C504" s="15"/>
      <c r="D504" s="14"/>
      <c r="E504" s="15"/>
    </row>
    <row r="505" s="1" customFormat="1" spans="1:5">
      <c r="A505" s="12" t="s">
        <v>345</v>
      </c>
      <c r="B505" s="15"/>
      <c r="C505" s="15"/>
      <c r="D505" s="14"/>
      <c r="E505" s="15"/>
    </row>
    <row r="506" s="1" customFormat="1" spans="1:5">
      <c r="A506" s="12" t="s">
        <v>346</v>
      </c>
      <c r="B506" s="15"/>
      <c r="C506" s="15"/>
      <c r="D506" s="14"/>
      <c r="E506" s="15"/>
    </row>
    <row r="507" s="1" customFormat="1" spans="1:5">
      <c r="A507" s="12" t="s">
        <v>347</v>
      </c>
      <c r="B507" s="15"/>
      <c r="C507" s="15"/>
      <c r="D507" s="14"/>
      <c r="E507" s="15"/>
    </row>
    <row r="508" s="1" customFormat="1" spans="1:5">
      <c r="A508" s="12" t="s">
        <v>348</v>
      </c>
      <c r="B508" s="15">
        <f>SUM(B509:B515)</f>
        <v>0</v>
      </c>
      <c r="C508" s="15">
        <f>SUM(C509:C515)</f>
        <v>0</v>
      </c>
      <c r="D508" s="14"/>
      <c r="E508" s="15"/>
    </row>
    <row r="509" s="1" customFormat="1" spans="1:5">
      <c r="A509" s="12" t="s">
        <v>11</v>
      </c>
      <c r="B509" s="15"/>
      <c r="C509" s="15"/>
      <c r="D509" s="14"/>
      <c r="E509" s="15"/>
    </row>
    <row r="510" s="1" customFormat="1" spans="1:5">
      <c r="A510" s="12" t="s">
        <v>12</v>
      </c>
      <c r="B510" s="15"/>
      <c r="C510" s="15"/>
      <c r="D510" s="14"/>
      <c r="E510" s="15"/>
    </row>
    <row r="511" s="1" customFormat="1" spans="1:5">
      <c r="A511" s="12" t="s">
        <v>13</v>
      </c>
      <c r="B511" s="15"/>
      <c r="C511" s="15"/>
      <c r="D511" s="14"/>
      <c r="E511" s="15"/>
    </row>
    <row r="512" s="1" customFormat="1" spans="1:5">
      <c r="A512" s="12" t="s">
        <v>349</v>
      </c>
      <c r="B512" s="15"/>
      <c r="C512" s="15"/>
      <c r="D512" s="14"/>
      <c r="E512" s="15"/>
    </row>
    <row r="513" s="1" customFormat="1" spans="1:5">
      <c r="A513" s="12" t="s">
        <v>350</v>
      </c>
      <c r="B513" s="15"/>
      <c r="C513" s="15"/>
      <c r="D513" s="14"/>
      <c r="E513" s="15"/>
    </row>
    <row r="514" s="1" customFormat="1" spans="1:5">
      <c r="A514" s="12" t="s">
        <v>351</v>
      </c>
      <c r="B514" s="15"/>
      <c r="C514" s="15"/>
      <c r="D514" s="14"/>
      <c r="E514" s="15"/>
    </row>
    <row r="515" s="1" customFormat="1" spans="1:5">
      <c r="A515" s="12" t="s">
        <v>352</v>
      </c>
      <c r="B515" s="15"/>
      <c r="C515" s="15"/>
      <c r="D515" s="14"/>
      <c r="E515" s="15"/>
    </row>
    <row r="516" s="1" customFormat="1" spans="1:5">
      <c r="A516" s="12" t="s">
        <v>353</v>
      </c>
      <c r="B516" s="15">
        <f>SUM(B517:B519)</f>
        <v>331</v>
      </c>
      <c r="C516" s="15">
        <f>SUM(C517:C519)</f>
        <v>40</v>
      </c>
      <c r="D516" s="14">
        <f>C516/B516</f>
        <v>0.120845921450151</v>
      </c>
      <c r="E516" s="15"/>
    </row>
    <row r="517" s="1" customFormat="1" spans="1:5">
      <c r="A517" s="12" t="s">
        <v>354</v>
      </c>
      <c r="B517" s="15">
        <v>0</v>
      </c>
      <c r="C517" s="15"/>
      <c r="D517" s="14"/>
      <c r="E517" s="15"/>
    </row>
    <row r="518" s="1" customFormat="1" spans="1:5">
      <c r="A518" s="12" t="s">
        <v>355</v>
      </c>
      <c r="B518" s="15">
        <v>101</v>
      </c>
      <c r="C518" s="15"/>
      <c r="D518" s="14">
        <f>C518/B518</f>
        <v>0</v>
      </c>
      <c r="E518" s="15"/>
    </row>
    <row r="519" s="1" customFormat="1" spans="1:5">
      <c r="A519" s="12" t="s">
        <v>356</v>
      </c>
      <c r="B519" s="17">
        <v>230</v>
      </c>
      <c r="C519" s="15">
        <v>40</v>
      </c>
      <c r="D519" s="14">
        <f>C519/B519</f>
        <v>0.173913043478261</v>
      </c>
      <c r="E519" s="15"/>
    </row>
    <row r="520" s="1" customFormat="1" spans="1:5">
      <c r="A520" s="12" t="s">
        <v>357</v>
      </c>
      <c r="B520" s="15">
        <f>SUM(B521,B535,B543,B545,B553,B557,B567,B575,B582,B590,B599,B604,B607,B610,B613,B616,B619,B623,B628,B636,B639)</f>
        <v>50766</v>
      </c>
      <c r="C520" s="15">
        <f>SUM(C521,C535,C543,C545,C553,C557,C567,C575,C582,C590,C599,C604,C607,C610,C613,C616,C619,C623,C628,C636,C639)</f>
        <v>38740</v>
      </c>
      <c r="D520" s="14">
        <f>C520/B520</f>
        <v>0.763109167553087</v>
      </c>
      <c r="E520" s="15"/>
    </row>
    <row r="521" s="1" customFormat="1" spans="1:5">
      <c r="A521" s="12" t="s">
        <v>358</v>
      </c>
      <c r="B521" s="15">
        <f>SUM(B522:B534)</f>
        <v>736</v>
      </c>
      <c r="C521" s="15">
        <f>SUM(C522:C534)</f>
        <v>657</v>
      </c>
      <c r="D521" s="14">
        <f>C521/B521</f>
        <v>0.892663043478261</v>
      </c>
      <c r="E521" s="15"/>
    </row>
    <row r="522" s="1" customFormat="1" spans="1:5">
      <c r="A522" s="12" t="s">
        <v>11</v>
      </c>
      <c r="B522" s="17">
        <v>112</v>
      </c>
      <c r="C522" s="17">
        <v>112</v>
      </c>
      <c r="D522" s="14">
        <f>C522/B522</f>
        <v>1</v>
      </c>
      <c r="E522" s="15"/>
    </row>
    <row r="523" s="1" customFormat="1" spans="1:5">
      <c r="A523" s="12" t="s">
        <v>12</v>
      </c>
      <c r="B523" s="17">
        <v>110</v>
      </c>
      <c r="C523" s="17">
        <v>110</v>
      </c>
      <c r="D523" s="14">
        <f>C523/B523</f>
        <v>1</v>
      </c>
      <c r="E523" s="15"/>
    </row>
    <row r="524" s="1" customFormat="1" spans="1:5">
      <c r="A524" s="12" t="s">
        <v>13</v>
      </c>
      <c r="B524" s="17">
        <v>0</v>
      </c>
      <c r="C524" s="17">
        <v>0</v>
      </c>
      <c r="D524" s="14"/>
      <c r="E524" s="15"/>
    </row>
    <row r="525" s="1" customFormat="1" spans="1:5">
      <c r="A525" s="12" t="s">
        <v>359</v>
      </c>
      <c r="B525" s="17">
        <v>0</v>
      </c>
      <c r="C525" s="17">
        <v>0</v>
      </c>
      <c r="D525" s="14"/>
      <c r="E525" s="15"/>
    </row>
    <row r="526" s="1" customFormat="1" spans="1:5">
      <c r="A526" s="12" t="s">
        <v>360</v>
      </c>
      <c r="B526" s="17">
        <v>11</v>
      </c>
      <c r="C526" s="17">
        <v>11</v>
      </c>
      <c r="D526" s="14">
        <f>C526/B526</f>
        <v>1</v>
      </c>
      <c r="E526" s="15"/>
    </row>
    <row r="527" s="1" customFormat="1" spans="1:5">
      <c r="A527" s="12" t="s">
        <v>361</v>
      </c>
      <c r="B527" s="17">
        <v>205</v>
      </c>
      <c r="C527" s="17">
        <v>107</v>
      </c>
      <c r="D527" s="14">
        <f>C527/B527</f>
        <v>0.521951219512195</v>
      </c>
      <c r="E527" s="15"/>
    </row>
    <row r="528" s="1" customFormat="1" spans="1:5">
      <c r="A528" s="12" t="s">
        <v>362</v>
      </c>
      <c r="B528" s="17">
        <v>131</v>
      </c>
      <c r="C528" s="17">
        <v>131</v>
      </c>
      <c r="D528" s="14">
        <f>C528/B528</f>
        <v>1</v>
      </c>
      <c r="E528" s="15"/>
    </row>
    <row r="529" s="1" customFormat="1" spans="1:5">
      <c r="A529" s="12" t="s">
        <v>52</v>
      </c>
      <c r="B529" s="17">
        <v>0</v>
      </c>
      <c r="C529" s="17">
        <v>0</v>
      </c>
      <c r="D529" s="14"/>
      <c r="E529" s="15"/>
    </row>
    <row r="530" s="1" customFormat="1" spans="1:5">
      <c r="A530" s="12" t="s">
        <v>363</v>
      </c>
      <c r="B530" s="17">
        <v>157</v>
      </c>
      <c r="C530" s="17">
        <f>106+70</f>
        <v>176</v>
      </c>
      <c r="D530" s="14">
        <f>C530/B530</f>
        <v>1.12101910828025</v>
      </c>
      <c r="E530" s="15"/>
    </row>
    <row r="531" s="1" customFormat="1" spans="1:5">
      <c r="A531" s="12" t="s">
        <v>364</v>
      </c>
      <c r="B531" s="17">
        <v>0</v>
      </c>
      <c r="C531" s="17">
        <v>0</v>
      </c>
      <c r="D531" s="14"/>
      <c r="E531" s="15"/>
    </row>
    <row r="532" s="1" customFormat="1" spans="1:5">
      <c r="A532" s="12" t="s">
        <v>365</v>
      </c>
      <c r="B532" s="17">
        <v>0</v>
      </c>
      <c r="C532" s="17">
        <v>0</v>
      </c>
      <c r="D532" s="14"/>
      <c r="E532" s="15"/>
    </row>
    <row r="533" s="1" customFormat="1" spans="1:5">
      <c r="A533" s="12" t="s">
        <v>366</v>
      </c>
      <c r="B533" s="17">
        <v>0</v>
      </c>
      <c r="C533" s="17">
        <v>0</v>
      </c>
      <c r="D533" s="14"/>
      <c r="E533" s="15"/>
    </row>
    <row r="534" s="1" customFormat="1" spans="1:5">
      <c r="A534" s="12" t="s">
        <v>367</v>
      </c>
      <c r="B534" s="17">
        <v>10</v>
      </c>
      <c r="C534" s="17">
        <v>10</v>
      </c>
      <c r="D534" s="14">
        <f>C534/B534</f>
        <v>1</v>
      </c>
      <c r="E534" s="15"/>
    </row>
    <row r="535" s="1" customFormat="1" spans="1:5">
      <c r="A535" s="12" t="s">
        <v>368</v>
      </c>
      <c r="B535" s="15">
        <f>SUM(B536:B542)</f>
        <v>732</v>
      </c>
      <c r="C535" s="15">
        <f>SUM(C536:C542)</f>
        <v>1561</v>
      </c>
      <c r="D535" s="14">
        <f>C535/B535</f>
        <v>2.13251366120219</v>
      </c>
      <c r="E535" s="15"/>
    </row>
    <row r="536" s="1" customFormat="1" spans="1:5">
      <c r="A536" s="12" t="s">
        <v>11</v>
      </c>
      <c r="B536" s="17">
        <v>293</v>
      </c>
      <c r="C536" s="17">
        <v>85</v>
      </c>
      <c r="D536" s="14">
        <f>C536/B536</f>
        <v>0.290102389078498</v>
      </c>
      <c r="E536" s="15"/>
    </row>
    <row r="537" s="1" customFormat="1" spans="1:5">
      <c r="A537" s="12" t="s">
        <v>12</v>
      </c>
      <c r="B537" s="17">
        <v>163</v>
      </c>
      <c r="C537" s="17">
        <v>163</v>
      </c>
      <c r="D537" s="14"/>
      <c r="E537" s="15"/>
    </row>
    <row r="538" s="1" customFormat="1" spans="1:5">
      <c r="A538" s="12" t="s">
        <v>13</v>
      </c>
      <c r="B538" s="17">
        <v>0</v>
      </c>
      <c r="C538" s="17">
        <v>0</v>
      </c>
      <c r="D538" s="14"/>
      <c r="E538" s="15"/>
    </row>
    <row r="539" s="1" customFormat="1" spans="1:5">
      <c r="A539" s="12" t="s">
        <v>369</v>
      </c>
      <c r="B539" s="17">
        <v>0</v>
      </c>
      <c r="C539" s="17">
        <v>0</v>
      </c>
      <c r="D539" s="14"/>
      <c r="E539" s="15"/>
    </row>
    <row r="540" s="1" customFormat="1" spans="1:5">
      <c r="A540" s="12" t="s">
        <v>370</v>
      </c>
      <c r="B540" s="17">
        <v>0</v>
      </c>
      <c r="C540" s="17">
        <v>0</v>
      </c>
      <c r="D540" s="14"/>
      <c r="E540" s="15"/>
    </row>
    <row r="541" s="1" customFormat="1" spans="1:5">
      <c r="A541" s="12" t="s">
        <v>371</v>
      </c>
      <c r="B541" s="17">
        <v>0</v>
      </c>
      <c r="C541" s="17">
        <v>0</v>
      </c>
      <c r="D541" s="14"/>
      <c r="E541" s="15"/>
    </row>
    <row r="542" s="1" customFormat="1" spans="1:5">
      <c r="A542" s="12" t="s">
        <v>372</v>
      </c>
      <c r="B542" s="17">
        <v>276</v>
      </c>
      <c r="C542" s="17">
        <f>1561-248</f>
        <v>1313</v>
      </c>
      <c r="D542" s="14">
        <f>C542/B542</f>
        <v>4.75724637681159</v>
      </c>
      <c r="E542" s="15"/>
    </row>
    <row r="543" s="1" customFormat="1" spans="1:5">
      <c r="A543" s="12" t="s">
        <v>373</v>
      </c>
      <c r="B543" s="15">
        <f>SUM(B544)</f>
        <v>0</v>
      </c>
      <c r="C543" s="15">
        <f>SUM(C544)</f>
        <v>0</v>
      </c>
      <c r="D543" s="14"/>
      <c r="E543" s="15"/>
    </row>
    <row r="544" s="1" customFormat="1" spans="1:5">
      <c r="A544" s="12" t="s">
        <v>374</v>
      </c>
      <c r="B544" s="15"/>
      <c r="C544" s="15"/>
      <c r="D544" s="14"/>
      <c r="E544" s="15"/>
    </row>
    <row r="545" s="1" customFormat="1" spans="1:5">
      <c r="A545" s="12" t="s">
        <v>375</v>
      </c>
      <c r="B545" s="15">
        <f>SUM(B546:B552)</f>
        <v>1946</v>
      </c>
      <c r="C545" s="15">
        <f>SUM(C546:C552)</f>
        <v>643</v>
      </c>
      <c r="D545" s="14">
        <f>C545/B545</f>
        <v>0.330421377183967</v>
      </c>
      <c r="E545" s="15"/>
    </row>
    <row r="546" s="1" customFormat="1" spans="1:5">
      <c r="A546" s="12" t="s">
        <v>376</v>
      </c>
      <c r="B546" s="17"/>
      <c r="C546" s="17">
        <v>26</v>
      </c>
      <c r="D546" s="14"/>
      <c r="E546" s="15"/>
    </row>
    <row r="547" s="1" customFormat="1" spans="1:5">
      <c r="A547" s="12" t="s">
        <v>377</v>
      </c>
      <c r="B547" s="17">
        <v>26</v>
      </c>
      <c r="C547" s="17">
        <v>27</v>
      </c>
      <c r="D547" s="14">
        <f>C547/B547</f>
        <v>1.03846153846154</v>
      </c>
      <c r="E547" s="15"/>
    </row>
    <row r="548" s="1" customFormat="1" spans="1:5">
      <c r="A548" s="12" t="s">
        <v>378</v>
      </c>
      <c r="B548" s="17">
        <v>12</v>
      </c>
      <c r="C548" s="17">
        <v>20</v>
      </c>
      <c r="D548" s="14">
        <f>C548/B548</f>
        <v>1.66666666666667</v>
      </c>
      <c r="E548" s="15"/>
    </row>
    <row r="549" s="1" customFormat="1" spans="1:5">
      <c r="A549" s="12" t="s">
        <v>379</v>
      </c>
      <c r="B549" s="17">
        <v>1426</v>
      </c>
      <c r="C549" s="17"/>
      <c r="D549" s="14">
        <f>C549/B549</f>
        <v>0</v>
      </c>
      <c r="E549" s="15"/>
    </row>
    <row r="550" s="1" customFormat="1" spans="1:5">
      <c r="A550" s="12" t="s">
        <v>380</v>
      </c>
      <c r="B550" s="17">
        <v>0</v>
      </c>
      <c r="C550" s="17">
        <v>570</v>
      </c>
      <c r="D550" s="14"/>
      <c r="E550" s="15"/>
    </row>
    <row r="551" s="1" customFormat="1" spans="1:5">
      <c r="A551" s="12" t="s">
        <v>381</v>
      </c>
      <c r="B551" s="17">
        <v>482</v>
      </c>
      <c r="C551" s="17"/>
      <c r="D551" s="14">
        <f>C551/B551</f>
        <v>0</v>
      </c>
      <c r="E551" s="15"/>
    </row>
    <row r="552" s="1" customFormat="1" spans="1:5">
      <c r="A552" s="12" t="s">
        <v>382</v>
      </c>
      <c r="B552" s="15"/>
      <c r="C552" s="15"/>
      <c r="D552" s="14"/>
      <c r="E552" s="15"/>
    </row>
    <row r="553" s="1" customFormat="1" spans="1:5">
      <c r="A553" s="12" t="s">
        <v>383</v>
      </c>
      <c r="B553" s="15">
        <f>SUM(B554:B556)</f>
        <v>212</v>
      </c>
      <c r="C553" s="15">
        <f>SUM(C554:C556)</f>
        <v>340</v>
      </c>
      <c r="D553" s="14">
        <f>C553/B553</f>
        <v>1.60377358490566</v>
      </c>
      <c r="E553" s="15"/>
    </row>
    <row r="554" s="1" customFormat="1" spans="1:5">
      <c r="A554" s="12" t="s">
        <v>384</v>
      </c>
      <c r="B554" s="17">
        <v>212</v>
      </c>
      <c r="C554" s="15"/>
      <c r="D554" s="14">
        <f>C554/B554</f>
        <v>0</v>
      </c>
      <c r="E554" s="15"/>
    </row>
    <row r="555" s="1" customFormat="1" spans="1:5">
      <c r="A555" s="12" t="s">
        <v>385</v>
      </c>
      <c r="B555" s="15"/>
      <c r="C555" s="15"/>
      <c r="D555" s="14"/>
      <c r="E555" s="15"/>
    </row>
    <row r="556" s="1" customFormat="1" spans="1:5">
      <c r="A556" s="12" t="s">
        <v>386</v>
      </c>
      <c r="B556" s="15"/>
      <c r="C556" s="15">
        <v>340</v>
      </c>
      <c r="D556" s="14"/>
      <c r="E556" s="15"/>
    </row>
    <row r="557" s="1" customFormat="1" spans="1:5">
      <c r="A557" s="12" t="s">
        <v>387</v>
      </c>
      <c r="B557" s="15">
        <f>SUM(B558:B566)</f>
        <v>632</v>
      </c>
      <c r="C557" s="15">
        <f>SUM(C558:C566)</f>
        <v>535</v>
      </c>
      <c r="D557" s="14">
        <f>C557/B557</f>
        <v>0.846518987341772</v>
      </c>
      <c r="E557" s="15"/>
    </row>
    <row r="558" s="1" customFormat="1" spans="1:5">
      <c r="A558" s="12" t="s">
        <v>388</v>
      </c>
      <c r="B558" s="15"/>
      <c r="C558" s="15"/>
      <c r="D558" s="14"/>
      <c r="E558" s="15"/>
    </row>
    <row r="559" s="1" customFormat="1" spans="1:5">
      <c r="A559" s="12" t="s">
        <v>389</v>
      </c>
      <c r="B559" s="15"/>
      <c r="C559" s="15"/>
      <c r="D559" s="14"/>
      <c r="E559" s="15"/>
    </row>
    <row r="560" s="1" customFormat="1" spans="1:5">
      <c r="A560" s="12" t="s">
        <v>390</v>
      </c>
      <c r="B560" s="15"/>
      <c r="C560" s="15"/>
      <c r="D560" s="14"/>
      <c r="E560" s="15"/>
    </row>
    <row r="561" s="1" customFormat="1" spans="1:5">
      <c r="A561" s="12" t="s">
        <v>391</v>
      </c>
      <c r="B561" s="15"/>
      <c r="C561" s="15"/>
      <c r="D561" s="14"/>
      <c r="E561" s="15"/>
    </row>
    <row r="562" s="1" customFormat="1" spans="1:5">
      <c r="A562" s="12" t="s">
        <v>392</v>
      </c>
      <c r="B562" s="15"/>
      <c r="C562" s="15"/>
      <c r="D562" s="14"/>
      <c r="E562" s="15"/>
    </row>
    <row r="563" s="1" customFormat="1" spans="1:5">
      <c r="A563" s="12" t="s">
        <v>393</v>
      </c>
      <c r="B563" s="15"/>
      <c r="C563" s="15"/>
      <c r="D563" s="14"/>
      <c r="E563" s="15"/>
    </row>
    <row r="564" s="1" customFormat="1" spans="1:5">
      <c r="A564" s="12" t="s">
        <v>394</v>
      </c>
      <c r="B564" s="15"/>
      <c r="C564" s="15"/>
      <c r="D564" s="14"/>
      <c r="E564" s="15"/>
    </row>
    <row r="565" s="1" customFormat="1" spans="1:5">
      <c r="A565" s="12" t="s">
        <v>395</v>
      </c>
      <c r="B565" s="15"/>
      <c r="C565" s="15"/>
      <c r="D565" s="14"/>
      <c r="E565" s="15"/>
    </row>
    <row r="566" s="1" customFormat="1" spans="1:5">
      <c r="A566" s="12" t="s">
        <v>396</v>
      </c>
      <c r="B566" s="17">
        <v>632</v>
      </c>
      <c r="C566" s="15">
        <v>535</v>
      </c>
      <c r="D566" s="14">
        <f>C566/B566</f>
        <v>0.846518987341772</v>
      </c>
      <c r="E566" s="15"/>
    </row>
    <row r="567" s="1" customFormat="1" spans="1:5">
      <c r="A567" s="12" t="s">
        <v>397</v>
      </c>
      <c r="B567" s="15">
        <f>SUM(B568:B574)</f>
        <v>573</v>
      </c>
      <c r="C567" s="15">
        <f>SUM(C568:C574)</f>
        <v>1272</v>
      </c>
      <c r="D567" s="14">
        <f>C567/B567</f>
        <v>2.21989528795812</v>
      </c>
      <c r="E567" s="15"/>
    </row>
    <row r="568" s="1" customFormat="1" spans="1:5">
      <c r="A568" s="12" t="s">
        <v>398</v>
      </c>
      <c r="B568" s="17">
        <v>38</v>
      </c>
      <c r="C568" s="15"/>
      <c r="D568" s="14">
        <f>C568/B568</f>
        <v>0</v>
      </c>
      <c r="E568" s="15"/>
    </row>
    <row r="569" s="1" customFormat="1" spans="1:5">
      <c r="A569" s="12" t="s">
        <v>399</v>
      </c>
      <c r="B569" s="17">
        <v>0</v>
      </c>
      <c r="C569" s="15"/>
      <c r="D569" s="14"/>
      <c r="E569" s="15"/>
    </row>
    <row r="570" s="1" customFormat="1" spans="1:5">
      <c r="A570" s="12" t="s">
        <v>400</v>
      </c>
      <c r="B570" s="17">
        <v>0</v>
      </c>
      <c r="C570" s="15"/>
      <c r="D570" s="14"/>
      <c r="E570" s="15"/>
    </row>
    <row r="571" s="1" customFormat="1" spans="1:5">
      <c r="A571" s="12" t="s">
        <v>401</v>
      </c>
      <c r="B571" s="17">
        <v>0</v>
      </c>
      <c r="C571" s="15"/>
      <c r="D571" s="14"/>
      <c r="E571" s="15"/>
    </row>
    <row r="572" s="1" customFormat="1" spans="1:5">
      <c r="A572" s="12" t="s">
        <v>402</v>
      </c>
      <c r="B572" s="17">
        <v>209</v>
      </c>
      <c r="C572" s="15">
        <f>197+324</f>
        <v>521</v>
      </c>
      <c r="D572" s="14"/>
      <c r="E572" s="15"/>
    </row>
    <row r="573" s="1" customFormat="1" spans="1:5">
      <c r="A573" s="12" t="s">
        <v>403</v>
      </c>
      <c r="B573" s="17">
        <v>0</v>
      </c>
      <c r="C573" s="15"/>
      <c r="D573" s="14"/>
      <c r="E573" s="15"/>
    </row>
    <row r="574" s="1" customFormat="1" spans="1:5">
      <c r="A574" s="12" t="s">
        <v>404</v>
      </c>
      <c r="B574" s="17">
        <v>326</v>
      </c>
      <c r="C574" s="15">
        <f>1272-521</f>
        <v>751</v>
      </c>
      <c r="D574" s="14"/>
      <c r="E574" s="15"/>
    </row>
    <row r="575" s="1" customFormat="1" spans="1:5">
      <c r="A575" s="12" t="s">
        <v>405</v>
      </c>
      <c r="B575" s="15">
        <f>SUM(B576:B581)</f>
        <v>118</v>
      </c>
      <c r="C575" s="15">
        <f>SUM(C576:C581)</f>
        <v>68</v>
      </c>
      <c r="D575" s="14"/>
      <c r="E575" s="26"/>
    </row>
    <row r="576" s="1" customFormat="1" spans="1:5">
      <c r="A576" s="12" t="s">
        <v>406</v>
      </c>
      <c r="B576" s="17">
        <v>0</v>
      </c>
      <c r="C576" s="15"/>
      <c r="D576" s="14"/>
      <c r="E576" s="26"/>
    </row>
    <row r="577" s="1" customFormat="1" spans="1:5">
      <c r="A577" s="12" t="s">
        <v>407</v>
      </c>
      <c r="B577" s="17">
        <v>1</v>
      </c>
      <c r="C577" s="15"/>
      <c r="D577" s="14"/>
      <c r="E577" s="15"/>
    </row>
    <row r="578" s="1" customFormat="1" spans="1:5">
      <c r="A578" s="12" t="s">
        <v>408</v>
      </c>
      <c r="B578" s="17">
        <v>117</v>
      </c>
      <c r="C578" s="15">
        <v>25</v>
      </c>
      <c r="D578" s="14"/>
      <c r="E578" s="15"/>
    </row>
    <row r="579" s="1" customFormat="1" spans="1:5">
      <c r="A579" s="12" t="s">
        <v>409</v>
      </c>
      <c r="B579" s="17">
        <v>0</v>
      </c>
      <c r="C579" s="15"/>
      <c r="D579" s="14"/>
      <c r="E579" s="15"/>
    </row>
    <row r="580" s="1" customFormat="1" spans="1:5">
      <c r="A580" s="12" t="s">
        <v>410</v>
      </c>
      <c r="B580" s="17">
        <v>0</v>
      </c>
      <c r="C580" s="15"/>
      <c r="D580" s="14"/>
      <c r="E580" s="15"/>
    </row>
    <row r="581" s="1" customFormat="1" spans="1:5">
      <c r="A581" s="12" t="s">
        <v>411</v>
      </c>
      <c r="B581" s="17">
        <v>0</v>
      </c>
      <c r="C581" s="15">
        <f>68-25</f>
        <v>43</v>
      </c>
      <c r="D581" s="14"/>
      <c r="E581" s="15"/>
    </row>
    <row r="582" s="1" customFormat="1" spans="1:5">
      <c r="A582" s="12" t="s">
        <v>412</v>
      </c>
      <c r="B582" s="15">
        <f>SUM(B583:B589)</f>
        <v>75</v>
      </c>
      <c r="C582" s="15">
        <f>SUM(C583:C589)</f>
        <v>7</v>
      </c>
      <c r="D582" s="14"/>
      <c r="E582" s="26"/>
    </row>
    <row r="583" s="1" customFormat="1" spans="1:5">
      <c r="A583" s="12" t="s">
        <v>413</v>
      </c>
      <c r="B583" s="15">
        <v>5</v>
      </c>
      <c r="C583" s="15"/>
      <c r="D583" s="14"/>
      <c r="E583" s="26"/>
    </row>
    <row r="584" s="1" customFormat="1" spans="1:5">
      <c r="A584" s="12" t="s">
        <v>414</v>
      </c>
      <c r="B584" s="26"/>
      <c r="C584" s="26"/>
      <c r="D584" s="14"/>
      <c r="E584" s="26"/>
    </row>
    <row r="585" s="1" customFormat="1" spans="1:5">
      <c r="A585" s="12" t="s">
        <v>415</v>
      </c>
      <c r="B585" s="15"/>
      <c r="C585" s="15"/>
      <c r="D585" s="14"/>
      <c r="E585" s="15"/>
    </row>
    <row r="586" s="1" customFormat="1" spans="1:5">
      <c r="A586" s="12" t="s">
        <v>416</v>
      </c>
      <c r="B586" s="15">
        <v>70</v>
      </c>
      <c r="C586" s="15"/>
      <c r="D586" s="14"/>
      <c r="E586" s="15"/>
    </row>
    <row r="587" s="1" customFormat="1" spans="1:5">
      <c r="A587" s="12" t="s">
        <v>417</v>
      </c>
      <c r="B587" s="15"/>
      <c r="C587" s="15"/>
      <c r="D587" s="14"/>
      <c r="E587" s="15"/>
    </row>
    <row r="588" s="1" customFormat="1" spans="1:5">
      <c r="A588" s="12" t="s">
        <v>418</v>
      </c>
      <c r="B588" s="15"/>
      <c r="C588" s="15"/>
      <c r="D588" s="14"/>
      <c r="E588" s="15"/>
    </row>
    <row r="589" s="1" customFormat="1" spans="1:5">
      <c r="A589" s="12" t="s">
        <v>419</v>
      </c>
      <c r="B589" s="15"/>
      <c r="C589" s="15">
        <v>7</v>
      </c>
      <c r="D589" s="14"/>
      <c r="E589" s="15"/>
    </row>
    <row r="590" s="1" customFormat="1" spans="1:5">
      <c r="A590" s="12" t="s">
        <v>420</v>
      </c>
      <c r="B590" s="15">
        <f>SUM(B591:B598)</f>
        <v>88</v>
      </c>
      <c r="C590" s="15">
        <f>SUM(C591:C598)</f>
        <v>127</v>
      </c>
      <c r="D590" s="14">
        <f>C590/B590</f>
        <v>1.44318181818182</v>
      </c>
      <c r="E590" s="15"/>
    </row>
    <row r="591" s="1" customFormat="1" spans="1:5">
      <c r="A591" s="12" t="s">
        <v>11</v>
      </c>
      <c r="B591" s="17">
        <v>12</v>
      </c>
      <c r="C591" s="17">
        <v>12</v>
      </c>
      <c r="D591" s="14">
        <f>C591/B591</f>
        <v>1</v>
      </c>
      <c r="E591" s="15"/>
    </row>
    <row r="592" s="1" customFormat="1" spans="1:5">
      <c r="A592" s="12" t="s">
        <v>12</v>
      </c>
      <c r="B592" s="17">
        <v>18</v>
      </c>
      <c r="C592" s="17">
        <v>18</v>
      </c>
      <c r="D592" s="14">
        <f>C592/B592</f>
        <v>1</v>
      </c>
      <c r="E592" s="15"/>
    </row>
    <row r="593" s="1" customFormat="1" spans="1:5">
      <c r="A593" s="12" t="s">
        <v>13</v>
      </c>
      <c r="B593" s="17">
        <v>0</v>
      </c>
      <c r="C593" s="17">
        <v>0</v>
      </c>
      <c r="D593" s="14"/>
      <c r="E593" s="15"/>
    </row>
    <row r="594" s="1" customFormat="1" spans="1:5">
      <c r="A594" s="12" t="s">
        <v>421</v>
      </c>
      <c r="B594" s="17">
        <v>6</v>
      </c>
      <c r="C594" s="17">
        <v>6</v>
      </c>
      <c r="D594" s="14">
        <f>C594/B594</f>
        <v>1</v>
      </c>
      <c r="E594" s="15"/>
    </row>
    <row r="595" s="1" customFormat="1" spans="1:5">
      <c r="A595" s="12" t="s">
        <v>422</v>
      </c>
      <c r="B595" s="17">
        <v>0</v>
      </c>
      <c r="C595" s="15"/>
      <c r="D595" s="14"/>
      <c r="E595" s="15"/>
    </row>
    <row r="596" s="1" customFormat="1" spans="1:5">
      <c r="A596" s="12" t="s">
        <v>423</v>
      </c>
      <c r="B596" s="17">
        <v>0</v>
      </c>
      <c r="C596" s="15"/>
      <c r="D596" s="14"/>
      <c r="E596" s="15"/>
    </row>
    <row r="597" s="1" customFormat="1" spans="1:5">
      <c r="A597" s="12" t="s">
        <v>424</v>
      </c>
      <c r="B597" s="17">
        <v>0</v>
      </c>
      <c r="C597" s="15">
        <v>81</v>
      </c>
      <c r="D597" s="14"/>
      <c r="E597" s="15"/>
    </row>
    <row r="598" s="1" customFormat="1" spans="1:5">
      <c r="A598" s="12" t="s">
        <v>425</v>
      </c>
      <c r="B598" s="17">
        <v>52</v>
      </c>
      <c r="C598" s="15">
        <v>10</v>
      </c>
      <c r="D598" s="14">
        <f>C598/B598</f>
        <v>0.192307692307692</v>
      </c>
      <c r="E598" s="15"/>
    </row>
    <row r="599" s="1" customFormat="1" spans="1:5">
      <c r="A599" s="12" t="s">
        <v>426</v>
      </c>
      <c r="B599" s="15">
        <f>SUM(B600:B603)</f>
        <v>0</v>
      </c>
      <c r="C599" s="15">
        <f>SUM(C600:C603)</f>
        <v>0</v>
      </c>
      <c r="D599" s="14"/>
      <c r="E599" s="15"/>
    </row>
    <row r="600" s="1" customFormat="1" spans="1:5">
      <c r="A600" s="12" t="s">
        <v>11</v>
      </c>
      <c r="B600" s="15"/>
      <c r="C600" s="15"/>
      <c r="D600" s="14"/>
      <c r="E600" s="15"/>
    </row>
    <row r="601" s="1" customFormat="1" spans="1:5">
      <c r="A601" s="12" t="s">
        <v>12</v>
      </c>
      <c r="B601" s="15"/>
      <c r="C601" s="15"/>
      <c r="D601" s="14"/>
      <c r="E601" s="15"/>
    </row>
    <row r="602" s="1" customFormat="1" spans="1:5">
      <c r="A602" s="12" t="s">
        <v>13</v>
      </c>
      <c r="B602" s="15"/>
      <c r="C602" s="15"/>
      <c r="D602" s="14"/>
      <c r="E602" s="15"/>
    </row>
    <row r="603" s="1" customFormat="1" spans="1:5">
      <c r="A603" s="12" t="s">
        <v>427</v>
      </c>
      <c r="B603" s="15"/>
      <c r="C603" s="15"/>
      <c r="D603" s="14"/>
      <c r="E603" s="15"/>
    </row>
    <row r="604" s="1" customFormat="1" spans="1:5">
      <c r="A604" s="12" t="s">
        <v>428</v>
      </c>
      <c r="B604" s="15">
        <f>SUM(B605:B606)</f>
        <v>4070</v>
      </c>
      <c r="C604" s="15">
        <f>SUM(C605:C606)</f>
        <v>3000</v>
      </c>
      <c r="D604" s="14">
        <f>C604/B604</f>
        <v>0.737100737100737</v>
      </c>
      <c r="E604" s="15"/>
    </row>
    <row r="605" s="1" customFormat="1" spans="1:5">
      <c r="A605" s="12" t="s">
        <v>429</v>
      </c>
      <c r="B605" s="17">
        <v>2809</v>
      </c>
      <c r="C605" s="15">
        <v>1800</v>
      </c>
      <c r="D605" s="14">
        <f>C605/B605</f>
        <v>0.640797436810253</v>
      </c>
      <c r="E605" s="15"/>
    </row>
    <row r="606" s="1" customFormat="1" spans="1:5">
      <c r="A606" s="12" t="s">
        <v>430</v>
      </c>
      <c r="B606" s="17">
        <v>1261</v>
      </c>
      <c r="C606" s="15">
        <v>1200</v>
      </c>
      <c r="D606" s="14">
        <f>C606/B606</f>
        <v>0.951625693893735</v>
      </c>
      <c r="E606" s="15"/>
    </row>
    <row r="607" s="1" customFormat="1" spans="1:5">
      <c r="A607" s="12" t="s">
        <v>431</v>
      </c>
      <c r="B607" s="15">
        <f>SUM(B608:B609)</f>
        <v>32</v>
      </c>
      <c r="C607" s="15">
        <f>SUM(C608:C609)</f>
        <v>109</v>
      </c>
      <c r="D607" s="14">
        <f>C607/B607</f>
        <v>3.40625</v>
      </c>
      <c r="E607" s="15"/>
    </row>
    <row r="608" s="1" customFormat="1" spans="1:5">
      <c r="A608" s="12" t="s">
        <v>432</v>
      </c>
      <c r="B608" s="17">
        <v>26</v>
      </c>
      <c r="C608" s="15">
        <v>109</v>
      </c>
      <c r="D608" s="14">
        <f>C608/B608</f>
        <v>4.19230769230769</v>
      </c>
      <c r="E608" s="15"/>
    </row>
    <row r="609" s="1" customFormat="1" spans="1:5">
      <c r="A609" s="12" t="s">
        <v>433</v>
      </c>
      <c r="B609" s="17">
        <v>6</v>
      </c>
      <c r="C609" s="15"/>
      <c r="D609" s="14">
        <f>C609/B609</f>
        <v>0</v>
      </c>
      <c r="E609" s="15"/>
    </row>
    <row r="610" s="1" customFormat="1" spans="1:5">
      <c r="A610" s="12" t="s">
        <v>434</v>
      </c>
      <c r="B610" s="15">
        <f>SUM(B611:B612)</f>
        <v>106</v>
      </c>
      <c r="C610" s="15">
        <f>SUM(C611:C612)</f>
        <v>52</v>
      </c>
      <c r="D610" s="14">
        <f>C610/B610</f>
        <v>0.490566037735849</v>
      </c>
      <c r="E610" s="15"/>
    </row>
    <row r="611" s="1" customFormat="1" spans="1:5">
      <c r="A611" s="12" t="s">
        <v>435</v>
      </c>
      <c r="B611" s="15"/>
      <c r="C611" s="15">
        <v>52</v>
      </c>
      <c r="D611" s="14"/>
      <c r="E611" s="15"/>
    </row>
    <row r="612" s="1" customFormat="1" spans="1:5">
      <c r="A612" s="12" t="s">
        <v>436</v>
      </c>
      <c r="B612" s="17">
        <v>106</v>
      </c>
      <c r="C612" s="15"/>
      <c r="D612" s="14"/>
      <c r="E612" s="15"/>
    </row>
    <row r="613" s="1" customFormat="1" spans="1:5">
      <c r="A613" s="12" t="s">
        <v>437</v>
      </c>
      <c r="B613" s="15">
        <f>SUM(B614:B615)</f>
        <v>0</v>
      </c>
      <c r="C613" s="15">
        <f>SUM(C614:C615)</f>
        <v>0</v>
      </c>
      <c r="D613" s="14"/>
      <c r="E613" s="15"/>
    </row>
    <row r="614" s="1" customFormat="1" spans="1:5">
      <c r="A614" s="12" t="s">
        <v>438</v>
      </c>
      <c r="B614" s="15"/>
      <c r="C614" s="15"/>
      <c r="D614" s="14"/>
      <c r="E614" s="15"/>
    </row>
    <row r="615" s="1" customFormat="1" spans="1:5">
      <c r="A615" s="12" t="s">
        <v>439</v>
      </c>
      <c r="B615" s="15"/>
      <c r="C615" s="15"/>
      <c r="D615" s="14"/>
      <c r="E615" s="15"/>
    </row>
    <row r="616" s="1" customFormat="1" spans="1:5">
      <c r="A616" s="12" t="s">
        <v>440</v>
      </c>
      <c r="B616" s="15">
        <f>SUM(B617:B618)</f>
        <v>0</v>
      </c>
      <c r="C616" s="15">
        <f>SUM(C617:C618)</f>
        <v>0</v>
      </c>
      <c r="D616" s="14"/>
      <c r="E616" s="15"/>
    </row>
    <row r="617" s="1" customFormat="1" spans="1:5">
      <c r="A617" s="12" t="s">
        <v>441</v>
      </c>
      <c r="B617" s="15"/>
      <c r="C617" s="15"/>
      <c r="D617" s="14"/>
      <c r="E617" s="15"/>
    </row>
    <row r="618" s="1" customFormat="1" spans="1:5">
      <c r="A618" s="12" t="s">
        <v>442</v>
      </c>
      <c r="B618" s="15"/>
      <c r="C618" s="15"/>
      <c r="D618" s="14"/>
      <c r="E618" s="15"/>
    </row>
    <row r="619" s="1" customFormat="1" spans="1:5">
      <c r="A619" s="12" t="s">
        <v>443</v>
      </c>
      <c r="B619" s="15">
        <f>SUM(B620:B622)</f>
        <v>38301</v>
      </c>
      <c r="C619" s="15">
        <f>SUM(C620:C622)</f>
        <v>25356</v>
      </c>
      <c r="D619" s="14">
        <f>C619/B619</f>
        <v>0.662019268426412</v>
      </c>
      <c r="E619" s="15"/>
    </row>
    <row r="620" s="1" customFormat="1" spans="1:5">
      <c r="A620" s="12" t="s">
        <v>444</v>
      </c>
      <c r="B620" s="17">
        <v>37273</v>
      </c>
      <c r="C620" s="15">
        <f>25356-5094</f>
        <v>20262</v>
      </c>
      <c r="D620" s="14">
        <f>C620/B620</f>
        <v>0.543610656507391</v>
      </c>
      <c r="E620" s="15"/>
    </row>
    <row r="621" s="1" customFormat="1" spans="1:5">
      <c r="A621" s="12" t="s">
        <v>445</v>
      </c>
      <c r="B621" s="17">
        <v>906</v>
      </c>
      <c r="C621" s="15">
        <f>790+661+1200</f>
        <v>2651</v>
      </c>
      <c r="D621" s="14">
        <f>C621/B621</f>
        <v>2.92604856512141</v>
      </c>
      <c r="E621" s="15"/>
    </row>
    <row r="622" s="1" customFormat="1" spans="1:5">
      <c r="A622" s="12" t="s">
        <v>446</v>
      </c>
      <c r="B622" s="17">
        <v>122</v>
      </c>
      <c r="C622" s="15">
        <v>2443</v>
      </c>
      <c r="D622" s="14">
        <f>C622/B622</f>
        <v>20.0245901639344</v>
      </c>
      <c r="E622" s="15"/>
    </row>
    <row r="623" s="1" customFormat="1" spans="1:5">
      <c r="A623" s="12" t="s">
        <v>447</v>
      </c>
      <c r="B623" s="15">
        <f>SUM(B624:B627)</f>
        <v>2424</v>
      </c>
      <c r="C623" s="15">
        <f>SUM(C624:C627)</f>
        <v>4742</v>
      </c>
      <c r="D623" s="14">
        <f>C623/B623</f>
        <v>1.95627062706271</v>
      </c>
      <c r="E623" s="15"/>
    </row>
    <row r="624" s="1" customFormat="1" spans="1:5">
      <c r="A624" s="12" t="s">
        <v>448</v>
      </c>
      <c r="B624" s="17">
        <v>0</v>
      </c>
      <c r="C624" s="15"/>
      <c r="D624" s="14"/>
      <c r="E624" s="15"/>
    </row>
    <row r="625" s="1" customFormat="1" spans="1:5">
      <c r="A625" s="12" t="s">
        <v>449</v>
      </c>
      <c r="B625" s="17">
        <v>35</v>
      </c>
      <c r="C625" s="15">
        <v>37</v>
      </c>
      <c r="D625" s="14">
        <f>C625/B625</f>
        <v>1.05714285714286</v>
      </c>
      <c r="E625" s="15"/>
    </row>
    <row r="626" s="1" customFormat="1" spans="1:5">
      <c r="A626" s="12" t="s">
        <v>450</v>
      </c>
      <c r="B626" s="17">
        <v>107</v>
      </c>
      <c r="C626" s="15">
        <v>116</v>
      </c>
      <c r="D626" s="14">
        <f>C626/B626</f>
        <v>1.08411214953271</v>
      </c>
      <c r="E626" s="15"/>
    </row>
    <row r="627" s="1" customFormat="1" spans="1:5">
      <c r="A627" s="12" t="s">
        <v>451</v>
      </c>
      <c r="B627" s="17">
        <v>2282</v>
      </c>
      <c r="C627" s="15">
        <f>4742-153</f>
        <v>4589</v>
      </c>
      <c r="D627" s="14">
        <f>C627/B627</f>
        <v>2.01095530236635</v>
      </c>
      <c r="E627" s="15"/>
    </row>
    <row r="628" s="1" customFormat="1" spans="1:5">
      <c r="A628" s="27" t="s">
        <v>452</v>
      </c>
      <c r="B628" s="15">
        <f>SUM(B629:B635)</f>
        <v>21</v>
      </c>
      <c r="C628" s="15">
        <f>SUM(C629:C635)</f>
        <v>53</v>
      </c>
      <c r="D628" s="14">
        <f>C628/B628</f>
        <v>2.52380952380952</v>
      </c>
      <c r="E628" s="15"/>
    </row>
    <row r="629" s="1" customFormat="1" spans="1:5">
      <c r="A629" s="12" t="s">
        <v>11</v>
      </c>
      <c r="B629" s="17">
        <v>16</v>
      </c>
      <c r="C629" s="17">
        <v>29</v>
      </c>
      <c r="D629" s="14">
        <f>C629/B629</f>
        <v>1.8125</v>
      </c>
      <c r="E629" s="26"/>
    </row>
    <row r="630" s="1" customFormat="1" spans="1:5">
      <c r="A630" s="12" t="s">
        <v>12</v>
      </c>
      <c r="B630" s="17">
        <v>5</v>
      </c>
      <c r="C630" s="17">
        <v>19</v>
      </c>
      <c r="D630" s="14">
        <f>C630/B630</f>
        <v>3.8</v>
      </c>
      <c r="E630" s="15"/>
    </row>
    <row r="631" s="1" customFormat="1" spans="1:5">
      <c r="A631" s="12" t="s">
        <v>13</v>
      </c>
      <c r="B631" s="15"/>
      <c r="C631" s="15"/>
      <c r="D631" s="14"/>
      <c r="E631" s="15"/>
    </row>
    <row r="632" s="1" customFormat="1" spans="1:5">
      <c r="A632" s="12" t="s">
        <v>453</v>
      </c>
      <c r="B632" s="15"/>
      <c r="C632" s="15"/>
      <c r="D632" s="14"/>
      <c r="E632" s="15"/>
    </row>
    <row r="633" s="1" customFormat="1" spans="1:5">
      <c r="A633" s="12" t="s">
        <v>454</v>
      </c>
      <c r="B633" s="15"/>
      <c r="C633" s="15"/>
      <c r="D633" s="14"/>
      <c r="E633" s="15"/>
    </row>
    <row r="634" s="1" customFormat="1" spans="1:5">
      <c r="A634" s="12" t="s">
        <v>20</v>
      </c>
      <c r="B634" s="15"/>
      <c r="C634" s="15"/>
      <c r="D634" s="14"/>
      <c r="E634" s="15"/>
    </row>
    <row r="635" s="1" customFormat="1" spans="1:5">
      <c r="A635" s="12" t="s">
        <v>455</v>
      </c>
      <c r="B635" s="15"/>
      <c r="C635" s="15">
        <v>5</v>
      </c>
      <c r="D635" s="14"/>
      <c r="E635" s="15"/>
    </row>
    <row r="636" s="1" customFormat="1" spans="1:5">
      <c r="A636" s="12" t="s">
        <v>456</v>
      </c>
      <c r="B636" s="15">
        <f>SUM(B637:B638)</f>
        <v>0</v>
      </c>
      <c r="C636" s="15">
        <f>SUM(C637:C638)</f>
        <v>0</v>
      </c>
      <c r="D636" s="14"/>
      <c r="E636" s="15"/>
    </row>
    <row r="637" s="1" customFormat="1" spans="1:5">
      <c r="A637" s="12" t="s">
        <v>457</v>
      </c>
      <c r="B637" s="15"/>
      <c r="C637" s="15"/>
      <c r="D637" s="14"/>
      <c r="E637" s="15"/>
    </row>
    <row r="638" s="1" customFormat="1" spans="1:5">
      <c r="A638" s="12" t="s">
        <v>458</v>
      </c>
      <c r="B638" s="15"/>
      <c r="C638" s="15"/>
      <c r="D638" s="14"/>
      <c r="E638" s="15"/>
    </row>
    <row r="639" s="1" customFormat="1" spans="1:5">
      <c r="A639" s="12" t="s">
        <v>459</v>
      </c>
      <c r="B639" s="15">
        <v>700</v>
      </c>
      <c r="C639" s="15">
        <v>218</v>
      </c>
      <c r="D639" s="14">
        <f>C639/B639</f>
        <v>0.311428571428571</v>
      </c>
      <c r="E639" s="15"/>
    </row>
    <row r="640" s="1" customFormat="1" spans="1:5">
      <c r="A640" s="12" t="s">
        <v>460</v>
      </c>
      <c r="B640" s="15">
        <f>SUM(B641,B646,B660,B664,B676,B679,B683,B688,B692,B696,B699,B708,B710)</f>
        <v>10118</v>
      </c>
      <c r="C640" s="15">
        <f>SUM(C641,C646,C660,C664,C676,C679,C683,C688,C692,C696,C699,C708,C710)</f>
        <v>13385</v>
      </c>
      <c r="D640" s="14">
        <f>C640/B640</f>
        <v>1.32288989918956</v>
      </c>
      <c r="E640" s="15"/>
    </row>
    <row r="641" s="1" customFormat="1" spans="1:5">
      <c r="A641" s="12" t="s">
        <v>461</v>
      </c>
      <c r="B641" s="15">
        <f>SUM(B642:B645)</f>
        <v>462</v>
      </c>
      <c r="C641" s="15">
        <f>SUM(C642:C645)</f>
        <v>640</v>
      </c>
      <c r="D641" s="14">
        <f>C641/B641</f>
        <v>1.38528138528139</v>
      </c>
      <c r="E641" s="15"/>
    </row>
    <row r="642" s="1" customFormat="1" spans="1:5">
      <c r="A642" s="12" t="s">
        <v>11</v>
      </c>
      <c r="B642" s="17">
        <v>161</v>
      </c>
      <c r="C642" s="17">
        <v>580</v>
      </c>
      <c r="D642" s="14">
        <f>C642/B642</f>
        <v>3.60248447204969</v>
      </c>
      <c r="E642" s="15"/>
    </row>
    <row r="643" s="1" customFormat="1" spans="1:5">
      <c r="A643" s="12" t="s">
        <v>12</v>
      </c>
      <c r="B643" s="17">
        <v>73</v>
      </c>
      <c r="C643" s="17">
        <v>46</v>
      </c>
      <c r="D643" s="14">
        <f>C643/B643</f>
        <v>0.63013698630137</v>
      </c>
      <c r="E643" s="15"/>
    </row>
    <row r="644" s="1" customFormat="1" spans="1:5">
      <c r="A644" s="12" t="s">
        <v>13</v>
      </c>
      <c r="B644" s="17">
        <v>0</v>
      </c>
      <c r="C644" s="17">
        <v>0</v>
      </c>
      <c r="D644" s="14"/>
      <c r="E644" s="15"/>
    </row>
    <row r="645" s="1" customFormat="1" spans="1:5">
      <c r="A645" s="12" t="s">
        <v>462</v>
      </c>
      <c r="B645" s="17">
        <v>228</v>
      </c>
      <c r="C645" s="17">
        <v>14</v>
      </c>
      <c r="D645" s="14">
        <f t="shared" ref="D645:D708" si="0">C645/B645</f>
        <v>0.0614035087719298</v>
      </c>
      <c r="E645" s="15"/>
    </row>
    <row r="646" s="1" customFormat="1" spans="1:5">
      <c r="A646" s="12" t="s">
        <v>463</v>
      </c>
      <c r="B646" s="15">
        <f>SUM(B647:B659)</f>
        <v>0</v>
      </c>
      <c r="C646" s="15">
        <f>SUM(C647:C659)</f>
        <v>0</v>
      </c>
      <c r="D646" s="14"/>
      <c r="E646" s="15"/>
    </row>
    <row r="647" s="1" customFormat="1" spans="1:5">
      <c r="A647" s="12" t="s">
        <v>464</v>
      </c>
      <c r="B647" s="15"/>
      <c r="C647" s="15"/>
      <c r="D647" s="14"/>
      <c r="E647" s="15"/>
    </row>
    <row r="648" s="1" customFormat="1" spans="1:5">
      <c r="A648" s="12" t="s">
        <v>465</v>
      </c>
      <c r="B648" s="15"/>
      <c r="C648" s="15"/>
      <c r="D648" s="14"/>
      <c r="E648" s="15"/>
    </row>
    <row r="649" s="1" customFormat="1" spans="1:5">
      <c r="A649" s="12" t="s">
        <v>466</v>
      </c>
      <c r="B649" s="15"/>
      <c r="C649" s="15"/>
      <c r="D649" s="14"/>
      <c r="E649" s="15"/>
    </row>
    <row r="650" s="1" customFormat="1" spans="1:5">
      <c r="A650" s="12" t="s">
        <v>467</v>
      </c>
      <c r="B650" s="26"/>
      <c r="C650" s="26"/>
      <c r="D650" s="14"/>
      <c r="E650" s="26"/>
    </row>
    <row r="651" s="1" customFormat="1" spans="1:5">
      <c r="A651" s="12" t="s">
        <v>468</v>
      </c>
      <c r="B651" s="26"/>
      <c r="C651" s="26"/>
      <c r="D651" s="14"/>
      <c r="E651" s="26"/>
    </row>
    <row r="652" s="1" customFormat="1" spans="1:5">
      <c r="A652" s="12" t="s">
        <v>469</v>
      </c>
      <c r="B652" s="26"/>
      <c r="C652" s="26"/>
      <c r="D652" s="14"/>
      <c r="E652" s="26"/>
    </row>
    <row r="653" s="1" customFormat="1" spans="1:5">
      <c r="A653" s="12" t="s">
        <v>470</v>
      </c>
      <c r="B653" s="15"/>
      <c r="C653" s="15"/>
      <c r="D653" s="14"/>
      <c r="E653" s="15"/>
    </row>
    <row r="654" s="1" customFormat="1" spans="1:5">
      <c r="A654" s="12" t="s">
        <v>471</v>
      </c>
      <c r="B654" s="15"/>
      <c r="C654" s="15"/>
      <c r="D654" s="14"/>
      <c r="E654" s="15"/>
    </row>
    <row r="655" s="1" customFormat="1" spans="1:5">
      <c r="A655" s="12" t="s">
        <v>472</v>
      </c>
      <c r="B655" s="15"/>
      <c r="C655" s="15"/>
      <c r="D655" s="14"/>
      <c r="E655" s="15"/>
    </row>
    <row r="656" s="1" customFormat="1" spans="1:5">
      <c r="A656" s="12" t="s">
        <v>473</v>
      </c>
      <c r="B656" s="15"/>
      <c r="C656" s="15"/>
      <c r="D656" s="14"/>
      <c r="E656" s="15"/>
    </row>
    <row r="657" s="1" customFormat="1" spans="1:5">
      <c r="A657" s="12" t="s">
        <v>474</v>
      </c>
      <c r="B657" s="15"/>
      <c r="C657" s="15"/>
      <c r="D657" s="14"/>
      <c r="E657" s="15"/>
    </row>
    <row r="658" s="1" customFormat="1" spans="1:5">
      <c r="A658" s="12" t="s">
        <v>475</v>
      </c>
      <c r="B658" s="15"/>
      <c r="C658" s="15"/>
      <c r="D658" s="14"/>
      <c r="E658" s="15"/>
    </row>
    <row r="659" s="1" customFormat="1" spans="1:5">
      <c r="A659" s="12" t="s">
        <v>476</v>
      </c>
      <c r="B659" s="15"/>
      <c r="C659" s="15"/>
      <c r="D659" s="14"/>
      <c r="E659" s="15"/>
    </row>
    <row r="660" s="1" customFormat="1" spans="1:5">
      <c r="A660" s="12" t="s">
        <v>477</v>
      </c>
      <c r="B660" s="15">
        <f>SUM(B661:B663)</f>
        <v>791</v>
      </c>
      <c r="C660" s="15">
        <f>SUM(C661:C663)</f>
        <v>453</v>
      </c>
      <c r="D660" s="14">
        <f t="shared" si="0"/>
        <v>0.572692793931732</v>
      </c>
      <c r="E660" s="26"/>
    </row>
    <row r="661" s="1" customFormat="1" spans="1:5">
      <c r="A661" s="12" t="s">
        <v>478</v>
      </c>
      <c r="B661" s="17">
        <v>0</v>
      </c>
      <c r="C661" s="15"/>
      <c r="D661" s="14"/>
      <c r="E661" s="26"/>
    </row>
    <row r="662" s="1" customFormat="1" spans="1:5">
      <c r="A662" s="12" t="s">
        <v>479</v>
      </c>
      <c r="B662" s="17">
        <v>765</v>
      </c>
      <c r="C662" s="15">
        <v>453</v>
      </c>
      <c r="D662" s="14">
        <f t="shared" si="0"/>
        <v>0.592156862745098</v>
      </c>
      <c r="E662" s="26"/>
    </row>
    <row r="663" s="1" customFormat="1" spans="1:5">
      <c r="A663" s="12" t="s">
        <v>480</v>
      </c>
      <c r="B663" s="17">
        <v>26</v>
      </c>
      <c r="C663" s="15"/>
      <c r="D663" s="14">
        <f t="shared" si="0"/>
        <v>0</v>
      </c>
      <c r="E663" s="26"/>
    </row>
    <row r="664" s="1" customFormat="1" spans="1:5">
      <c r="A664" s="12" t="s">
        <v>481</v>
      </c>
      <c r="B664" s="15">
        <f>SUM(B665:B675)</f>
        <v>1449</v>
      </c>
      <c r="C664" s="15">
        <f>SUM(C665:C675)</f>
        <v>570</v>
      </c>
      <c r="D664" s="14">
        <f t="shared" si="0"/>
        <v>0.393374741200828</v>
      </c>
      <c r="E664" s="26"/>
    </row>
    <row r="665" s="1" customFormat="1" spans="1:5">
      <c r="A665" s="12" t="s">
        <v>482</v>
      </c>
      <c r="B665" s="17">
        <v>183</v>
      </c>
      <c r="C665" s="17">
        <v>247</v>
      </c>
      <c r="D665" s="14">
        <f t="shared" si="0"/>
        <v>1.34972677595628</v>
      </c>
      <c r="E665" s="26"/>
    </row>
    <row r="666" s="1" customFormat="1" spans="1:5">
      <c r="A666" s="12" t="s">
        <v>483</v>
      </c>
      <c r="B666" s="17">
        <v>80</v>
      </c>
      <c r="C666" s="17">
        <v>68</v>
      </c>
      <c r="D666" s="14">
        <f t="shared" si="0"/>
        <v>0.85</v>
      </c>
      <c r="E666" s="26"/>
    </row>
    <row r="667" s="1" customFormat="1" spans="1:5">
      <c r="A667" s="12" t="s">
        <v>484</v>
      </c>
      <c r="B667" s="17">
        <v>127</v>
      </c>
      <c r="C667" s="17">
        <v>132</v>
      </c>
      <c r="D667" s="14">
        <f t="shared" si="0"/>
        <v>1.03937007874016</v>
      </c>
      <c r="E667" s="26"/>
    </row>
    <row r="668" s="1" customFormat="1" spans="1:5">
      <c r="A668" s="12" t="s">
        <v>485</v>
      </c>
      <c r="B668" s="17">
        <v>0</v>
      </c>
      <c r="C668" s="17">
        <v>0</v>
      </c>
      <c r="D668" s="14"/>
      <c r="E668" s="26"/>
    </row>
    <row r="669" s="1" customFormat="1" spans="1:5">
      <c r="A669" s="12" t="s">
        <v>486</v>
      </c>
      <c r="B669" s="17">
        <v>0</v>
      </c>
      <c r="C669" s="17">
        <v>0</v>
      </c>
      <c r="D669" s="14"/>
      <c r="E669" s="15"/>
    </row>
    <row r="670" s="1" customFormat="1" spans="1:5">
      <c r="A670" s="12" t="s">
        <v>487</v>
      </c>
      <c r="B670" s="17">
        <v>0</v>
      </c>
      <c r="C670" s="15"/>
      <c r="D670" s="14"/>
      <c r="E670" s="15"/>
    </row>
    <row r="671" s="1" customFormat="1" spans="1:5">
      <c r="A671" s="12" t="s">
        <v>488</v>
      </c>
      <c r="B671" s="17">
        <v>0</v>
      </c>
      <c r="C671" s="15"/>
      <c r="D671" s="14"/>
      <c r="E671" s="15"/>
    </row>
    <row r="672" s="1" customFormat="1" spans="1:5">
      <c r="A672" s="12" t="s">
        <v>489</v>
      </c>
      <c r="B672" s="17">
        <v>847</v>
      </c>
      <c r="C672" s="15">
        <v>100</v>
      </c>
      <c r="D672" s="14">
        <f t="shared" si="0"/>
        <v>0.118063754427391</v>
      </c>
      <c r="E672" s="15"/>
    </row>
    <row r="673" s="1" customFormat="1" spans="1:5">
      <c r="A673" s="12" t="s">
        <v>490</v>
      </c>
      <c r="B673" s="17">
        <v>109</v>
      </c>
      <c r="C673" s="15">
        <v>13</v>
      </c>
      <c r="D673" s="14">
        <f t="shared" si="0"/>
        <v>0.119266055045872</v>
      </c>
      <c r="E673" s="15"/>
    </row>
    <row r="674" s="1" customFormat="1" spans="1:5">
      <c r="A674" s="12" t="s">
        <v>491</v>
      </c>
      <c r="B674" s="17">
        <v>0</v>
      </c>
      <c r="C674" s="15"/>
      <c r="D674" s="14"/>
      <c r="E674" s="15"/>
    </row>
    <row r="675" s="1" customFormat="1" spans="1:5">
      <c r="A675" s="12" t="s">
        <v>492</v>
      </c>
      <c r="B675" s="17">
        <v>103</v>
      </c>
      <c r="C675" s="15">
        <v>10</v>
      </c>
      <c r="D675" s="14">
        <f t="shared" si="0"/>
        <v>0.0970873786407767</v>
      </c>
      <c r="E675" s="15"/>
    </row>
    <row r="676" s="1" customFormat="1" spans="1:5">
      <c r="A676" s="12" t="s">
        <v>493</v>
      </c>
      <c r="B676" s="15">
        <f>SUM(B677:B678)</f>
        <v>35</v>
      </c>
      <c r="C676" s="15">
        <f>SUM(C677:C678)</f>
        <v>0</v>
      </c>
      <c r="D676" s="14">
        <f t="shared" si="0"/>
        <v>0</v>
      </c>
      <c r="E676" s="15"/>
    </row>
    <row r="677" s="1" customFormat="1" spans="1:5">
      <c r="A677" s="12" t="s">
        <v>494</v>
      </c>
      <c r="B677" s="17">
        <v>16</v>
      </c>
      <c r="C677" s="15"/>
      <c r="D677" s="14">
        <f t="shared" si="0"/>
        <v>0</v>
      </c>
      <c r="E677" s="15"/>
    </row>
    <row r="678" s="1" customFormat="1" spans="1:5">
      <c r="A678" s="12" t="s">
        <v>495</v>
      </c>
      <c r="B678" s="15">
        <v>19</v>
      </c>
      <c r="C678" s="15"/>
      <c r="D678" s="14">
        <f t="shared" si="0"/>
        <v>0</v>
      </c>
      <c r="E678" s="15"/>
    </row>
    <row r="679" s="1" customFormat="1" spans="1:5">
      <c r="A679" s="12" t="s">
        <v>496</v>
      </c>
      <c r="B679" s="15">
        <f>SUM(B680:B682)</f>
        <v>1006</v>
      </c>
      <c r="C679" s="15">
        <f>SUM(C680:C682)</f>
        <v>956</v>
      </c>
      <c r="D679" s="14">
        <f t="shared" si="0"/>
        <v>0.950298210735587</v>
      </c>
      <c r="E679" s="15"/>
    </row>
    <row r="680" s="1" customFormat="1" spans="1:5">
      <c r="A680" s="12" t="s">
        <v>497</v>
      </c>
      <c r="B680" s="17">
        <v>10</v>
      </c>
      <c r="C680" s="17">
        <v>276</v>
      </c>
      <c r="D680" s="14">
        <f t="shared" si="0"/>
        <v>27.6</v>
      </c>
      <c r="E680" s="15"/>
    </row>
    <row r="681" s="1" customFormat="1" spans="1:5">
      <c r="A681" s="12" t="s">
        <v>498</v>
      </c>
      <c r="B681" s="17">
        <v>25</v>
      </c>
      <c r="C681" s="17">
        <v>25</v>
      </c>
      <c r="D681" s="14">
        <f t="shared" si="0"/>
        <v>1</v>
      </c>
      <c r="E681" s="15"/>
    </row>
    <row r="682" s="1" customFormat="1" spans="1:5">
      <c r="A682" s="12" t="s">
        <v>499</v>
      </c>
      <c r="B682" s="17">
        <v>971</v>
      </c>
      <c r="C682" s="15">
        <f>956-301</f>
        <v>655</v>
      </c>
      <c r="D682" s="14">
        <f t="shared" si="0"/>
        <v>0.674562306900103</v>
      </c>
      <c r="E682" s="15"/>
    </row>
    <row r="683" s="1" customFormat="1" spans="1:5">
      <c r="A683" s="12" t="s">
        <v>500</v>
      </c>
      <c r="B683" s="15">
        <f>SUM(B684:B687)</f>
        <v>1396</v>
      </c>
      <c r="C683" s="15">
        <f>SUM(C684:C687)</f>
        <v>1700</v>
      </c>
      <c r="D683" s="14">
        <f t="shared" si="0"/>
        <v>1.21776504297994</v>
      </c>
      <c r="E683" s="15"/>
    </row>
    <row r="684" s="1" customFormat="1" spans="1:5">
      <c r="A684" s="12" t="s">
        <v>501</v>
      </c>
      <c r="B684" s="17">
        <v>480</v>
      </c>
      <c r="C684" s="17">
        <v>960</v>
      </c>
      <c r="D684" s="14">
        <f t="shared" si="0"/>
        <v>2</v>
      </c>
      <c r="E684" s="15"/>
    </row>
    <row r="685" s="1" customFormat="1" spans="1:5">
      <c r="A685" s="12" t="s">
        <v>502</v>
      </c>
      <c r="B685" s="17">
        <v>646</v>
      </c>
      <c r="C685" s="17">
        <v>740</v>
      </c>
      <c r="D685" s="14">
        <f t="shared" si="0"/>
        <v>1.14551083591331</v>
      </c>
      <c r="E685" s="15"/>
    </row>
    <row r="686" s="1" customFormat="1" spans="1:5">
      <c r="A686" s="12" t="s">
        <v>503</v>
      </c>
      <c r="B686" s="17">
        <v>0</v>
      </c>
      <c r="C686" s="17">
        <v>0</v>
      </c>
      <c r="D686" s="14"/>
      <c r="E686" s="15"/>
    </row>
    <row r="687" s="1" customFormat="1" spans="1:5">
      <c r="A687" s="12" t="s">
        <v>504</v>
      </c>
      <c r="B687" s="17">
        <v>270</v>
      </c>
      <c r="C687" s="17"/>
      <c r="D687" s="14">
        <f t="shared" si="0"/>
        <v>0</v>
      </c>
      <c r="E687" s="15"/>
    </row>
    <row r="688" s="1" customFormat="1" spans="1:5">
      <c r="A688" s="12" t="s">
        <v>505</v>
      </c>
      <c r="B688" s="15">
        <f>SUM(B689:B691)</f>
        <v>4517</v>
      </c>
      <c r="C688" s="15">
        <f>SUM(C689:C691)</f>
        <v>7975</v>
      </c>
      <c r="D688" s="14">
        <f t="shared" si="0"/>
        <v>1.76555235775957</v>
      </c>
      <c r="E688" s="15"/>
    </row>
    <row r="689" s="1" customFormat="1" spans="1:5">
      <c r="A689" s="12" t="s">
        <v>506</v>
      </c>
      <c r="B689" s="17">
        <v>431</v>
      </c>
      <c r="C689" s="15">
        <v>48</v>
      </c>
      <c r="D689" s="14">
        <f t="shared" si="0"/>
        <v>0.111368909512761</v>
      </c>
      <c r="E689" s="15"/>
    </row>
    <row r="690" s="1" customFormat="1" spans="1:5">
      <c r="A690" s="12" t="s">
        <v>507</v>
      </c>
      <c r="B690" s="17">
        <v>4056</v>
      </c>
      <c r="C690" s="15">
        <f>7975-48</f>
        <v>7927</v>
      </c>
      <c r="D690" s="14">
        <f t="shared" si="0"/>
        <v>1.95438856015779</v>
      </c>
      <c r="E690" s="15"/>
    </row>
    <row r="691" s="1" customFormat="1" spans="1:5">
      <c r="A691" s="12" t="s">
        <v>508</v>
      </c>
      <c r="B691" s="17">
        <v>30</v>
      </c>
      <c r="C691" s="15"/>
      <c r="D691" s="14">
        <f t="shared" si="0"/>
        <v>0</v>
      </c>
      <c r="E691" s="15"/>
    </row>
    <row r="692" s="1" customFormat="1" spans="1:5">
      <c r="A692" s="12" t="s">
        <v>509</v>
      </c>
      <c r="B692" s="15">
        <f>SUM(B693:B695)</f>
        <v>353</v>
      </c>
      <c r="C692" s="15">
        <f>SUM(C693:C695)</f>
        <v>318</v>
      </c>
      <c r="D692" s="14">
        <f t="shared" si="0"/>
        <v>0.900849858356941</v>
      </c>
      <c r="E692" s="15"/>
    </row>
    <row r="693" s="1" customFormat="1" spans="1:5">
      <c r="A693" s="12" t="s">
        <v>510</v>
      </c>
      <c r="B693" s="17">
        <v>344</v>
      </c>
      <c r="C693" s="15">
        <v>257</v>
      </c>
      <c r="D693" s="14">
        <f t="shared" si="0"/>
        <v>0.747093023255814</v>
      </c>
      <c r="E693" s="15"/>
    </row>
    <row r="694" s="1" customFormat="1" spans="1:5">
      <c r="A694" s="12" t="s">
        <v>511</v>
      </c>
      <c r="B694" s="17">
        <v>0</v>
      </c>
      <c r="C694" s="15"/>
      <c r="D694" s="14"/>
      <c r="E694" s="15"/>
    </row>
    <row r="695" s="1" customFormat="1" spans="1:5">
      <c r="A695" s="12" t="s">
        <v>512</v>
      </c>
      <c r="B695" s="17">
        <v>9</v>
      </c>
      <c r="C695" s="15">
        <f>318-257</f>
        <v>61</v>
      </c>
      <c r="D695" s="14">
        <f t="shared" si="0"/>
        <v>6.77777777777778</v>
      </c>
      <c r="E695" s="15"/>
    </row>
    <row r="696" s="1" customFormat="1" spans="1:5">
      <c r="A696" s="12" t="s">
        <v>513</v>
      </c>
      <c r="B696" s="15">
        <f>SUM(B697:B698)</f>
        <v>12</v>
      </c>
      <c r="C696" s="15">
        <f>SUM(C697:C698)</f>
        <v>5</v>
      </c>
      <c r="D696" s="14">
        <f t="shared" si="0"/>
        <v>0.416666666666667</v>
      </c>
      <c r="E696" s="15"/>
    </row>
    <row r="697" s="1" customFormat="1" spans="1:5">
      <c r="A697" s="12" t="s">
        <v>514</v>
      </c>
      <c r="B697" s="17">
        <v>12</v>
      </c>
      <c r="C697" s="15"/>
      <c r="D697" s="14">
        <f t="shared" si="0"/>
        <v>0</v>
      </c>
      <c r="E697" s="15"/>
    </row>
    <row r="698" s="1" customFormat="1" spans="1:5">
      <c r="A698" s="12" t="s">
        <v>515</v>
      </c>
      <c r="B698" s="17">
        <v>0</v>
      </c>
      <c r="C698" s="15">
        <v>5</v>
      </c>
      <c r="D698" s="14"/>
      <c r="E698" s="15"/>
    </row>
    <row r="699" s="1" customFormat="1" spans="1:5">
      <c r="A699" s="12" t="s">
        <v>516</v>
      </c>
      <c r="B699" s="15">
        <f>SUM(B700:B707)</f>
        <v>88</v>
      </c>
      <c r="C699" s="15">
        <f>SUM(C700:C707)</f>
        <v>768</v>
      </c>
      <c r="D699" s="14">
        <f t="shared" si="0"/>
        <v>8.72727272727273</v>
      </c>
      <c r="E699" s="15"/>
    </row>
    <row r="700" s="1" customFormat="1" spans="1:5">
      <c r="A700" s="12" t="s">
        <v>11</v>
      </c>
      <c r="B700" s="17">
        <v>88</v>
      </c>
      <c r="C700" s="17">
        <v>62</v>
      </c>
      <c r="D700" s="14">
        <f t="shared" si="0"/>
        <v>0.704545454545455</v>
      </c>
      <c r="E700" s="15"/>
    </row>
    <row r="701" s="1" customFormat="1" spans="1:5">
      <c r="A701" s="12" t="s">
        <v>12</v>
      </c>
      <c r="B701" s="17">
        <v>0</v>
      </c>
      <c r="C701" s="15"/>
      <c r="D701" s="14"/>
      <c r="E701" s="15"/>
    </row>
    <row r="702" s="1" customFormat="1" spans="1:5">
      <c r="A702" s="12" t="s">
        <v>13</v>
      </c>
      <c r="B702" s="15"/>
      <c r="C702" s="15"/>
      <c r="D702" s="14"/>
      <c r="E702" s="15"/>
    </row>
    <row r="703" s="1" customFormat="1" spans="1:5">
      <c r="A703" s="12" t="s">
        <v>52</v>
      </c>
      <c r="B703" s="15"/>
      <c r="C703" s="15"/>
      <c r="D703" s="14"/>
      <c r="E703" s="15"/>
    </row>
    <row r="704" s="1" customFormat="1" spans="1:5">
      <c r="A704" s="12" t="s">
        <v>517</v>
      </c>
      <c r="B704" s="15"/>
      <c r="C704" s="15"/>
      <c r="D704" s="14"/>
      <c r="E704" s="15"/>
    </row>
    <row r="705" s="1" customFormat="1" spans="1:5">
      <c r="A705" s="12" t="s">
        <v>518</v>
      </c>
      <c r="B705" s="15"/>
      <c r="C705" s="15"/>
      <c r="D705" s="14"/>
      <c r="E705" s="15"/>
    </row>
    <row r="706" s="1" customFormat="1" spans="1:5">
      <c r="A706" s="12" t="s">
        <v>20</v>
      </c>
      <c r="B706" s="15"/>
      <c r="C706" s="15"/>
      <c r="D706" s="14"/>
      <c r="E706" s="15"/>
    </row>
    <row r="707" s="1" customFormat="1" spans="1:5">
      <c r="A707" s="12" t="s">
        <v>519</v>
      </c>
      <c r="B707" s="15"/>
      <c r="C707" s="15">
        <f>768-62</f>
        <v>706</v>
      </c>
      <c r="D707" s="14"/>
      <c r="E707" s="15"/>
    </row>
    <row r="708" s="1" customFormat="1" spans="1:5">
      <c r="A708" s="12" t="s">
        <v>520</v>
      </c>
      <c r="B708" s="15">
        <f>SUM(B709)</f>
        <v>9</v>
      </c>
      <c r="C708" s="15">
        <f>SUM(C709)</f>
        <v>0</v>
      </c>
      <c r="D708" s="14">
        <f t="shared" si="0"/>
        <v>0</v>
      </c>
      <c r="E708" s="15"/>
    </row>
    <row r="709" s="1" customFormat="1" spans="1:5">
      <c r="A709" s="12" t="s">
        <v>521</v>
      </c>
      <c r="B709" s="15">
        <v>9</v>
      </c>
      <c r="C709" s="15"/>
      <c r="D709" s="14">
        <f>C709/B709</f>
        <v>0</v>
      </c>
      <c r="E709" s="15"/>
    </row>
    <row r="710" s="1" customFormat="1" spans="1:5">
      <c r="A710" s="28" t="s">
        <v>522</v>
      </c>
      <c r="B710" s="15">
        <f>SUM(B711)</f>
        <v>0</v>
      </c>
      <c r="C710" s="15">
        <f>SUM(C711)</f>
        <v>0</v>
      </c>
      <c r="D710" s="14"/>
      <c r="E710" s="15"/>
    </row>
    <row r="711" s="1" customFormat="1" spans="1:5">
      <c r="A711" s="28" t="s">
        <v>523</v>
      </c>
      <c r="B711" s="15"/>
      <c r="C711" s="15"/>
      <c r="D711" s="14"/>
      <c r="E711" s="15"/>
    </row>
    <row r="712" s="1" customFormat="1" spans="1:5">
      <c r="A712" s="28" t="s">
        <v>524</v>
      </c>
      <c r="B712" s="15">
        <f>SUM(B713,B723,B727,B735,B740,B747,B753,B756,B759,B760,B761,B767,B768,B769,B784)</f>
        <v>810</v>
      </c>
      <c r="C712" s="15">
        <f>SUM(C713,C723,C727,C735,C740,C747,C753,C756,C759,C760,C761,C767,C768,C769,C784)</f>
        <v>1382</v>
      </c>
      <c r="D712" s="14">
        <f>C712/B712</f>
        <v>1.70617283950617</v>
      </c>
      <c r="E712" s="15"/>
    </row>
    <row r="713" s="1" customFormat="1" spans="1:5">
      <c r="A713" s="28" t="s">
        <v>525</v>
      </c>
      <c r="B713" s="15">
        <f>SUM(B714:B722)</f>
        <v>438</v>
      </c>
      <c r="C713" s="15">
        <f>SUM(C714:C722)</f>
        <v>585</v>
      </c>
      <c r="D713" s="14">
        <f>C713/B713</f>
        <v>1.33561643835616</v>
      </c>
      <c r="E713" s="15"/>
    </row>
    <row r="714" s="1" customFormat="1" spans="1:5">
      <c r="A714" s="28" t="s">
        <v>11</v>
      </c>
      <c r="B714" s="17">
        <v>351</v>
      </c>
      <c r="C714" s="17">
        <v>355</v>
      </c>
      <c r="D714" s="14">
        <f>C714/B714</f>
        <v>1.01139601139601</v>
      </c>
      <c r="E714" s="15"/>
    </row>
    <row r="715" s="1" customFormat="1" spans="1:5">
      <c r="A715" s="28" t="s">
        <v>12</v>
      </c>
      <c r="B715" s="17">
        <v>4</v>
      </c>
      <c r="C715" s="17">
        <v>77</v>
      </c>
      <c r="D715" s="14">
        <f>C715/B715</f>
        <v>19.25</v>
      </c>
      <c r="E715" s="15"/>
    </row>
    <row r="716" s="1" customFormat="1" spans="1:5">
      <c r="A716" s="28" t="s">
        <v>13</v>
      </c>
      <c r="B716" s="17">
        <v>0</v>
      </c>
      <c r="C716" s="17">
        <v>0</v>
      </c>
      <c r="D716" s="14"/>
      <c r="E716" s="15"/>
    </row>
    <row r="717" s="1" customFormat="1" spans="1:5">
      <c r="A717" s="28" t="s">
        <v>526</v>
      </c>
      <c r="B717" s="17">
        <v>0</v>
      </c>
      <c r="C717" s="17">
        <v>0</v>
      </c>
      <c r="D717" s="14"/>
      <c r="E717" s="15"/>
    </row>
    <row r="718" s="1" customFormat="1" spans="1:5">
      <c r="A718" s="28" t="s">
        <v>527</v>
      </c>
      <c r="B718" s="17">
        <v>0</v>
      </c>
      <c r="C718" s="17">
        <v>0</v>
      </c>
      <c r="D718" s="14"/>
      <c r="E718" s="15"/>
    </row>
    <row r="719" s="1" customFormat="1" spans="1:5">
      <c r="A719" s="28" t="s">
        <v>528</v>
      </c>
      <c r="B719" s="17">
        <v>0</v>
      </c>
      <c r="C719" s="17">
        <v>0</v>
      </c>
      <c r="D719" s="14"/>
      <c r="E719" s="15"/>
    </row>
    <row r="720" s="1" customFormat="1" spans="1:5">
      <c r="A720" s="28" t="s">
        <v>529</v>
      </c>
      <c r="B720" s="17">
        <v>0</v>
      </c>
      <c r="C720" s="17">
        <v>0</v>
      </c>
      <c r="D720" s="14"/>
      <c r="E720" s="15"/>
    </row>
    <row r="721" s="1" customFormat="1" spans="1:5">
      <c r="A721" s="28" t="s">
        <v>530</v>
      </c>
      <c r="B721" s="17">
        <v>0</v>
      </c>
      <c r="C721" s="17">
        <v>0</v>
      </c>
      <c r="D721" s="14"/>
      <c r="E721" s="15"/>
    </row>
    <row r="722" s="1" customFormat="1" spans="1:5">
      <c r="A722" s="28" t="s">
        <v>531</v>
      </c>
      <c r="B722" s="17">
        <v>83</v>
      </c>
      <c r="C722" s="17">
        <v>153</v>
      </c>
      <c r="D722" s="14">
        <f>C722/B722</f>
        <v>1.8433734939759</v>
      </c>
      <c r="E722" s="15"/>
    </row>
    <row r="723" s="1" customFormat="1" spans="1:5">
      <c r="A723" s="28" t="s">
        <v>532</v>
      </c>
      <c r="B723" s="15">
        <f>SUM(B724:B726)</f>
        <v>3</v>
      </c>
      <c r="C723" s="15">
        <f>SUM(C724:C726)</f>
        <v>0</v>
      </c>
      <c r="D723" s="14">
        <f>C723/B723</f>
        <v>0</v>
      </c>
      <c r="E723" s="26"/>
    </row>
    <row r="724" s="1" customFormat="1" spans="1:5">
      <c r="A724" s="28" t="s">
        <v>533</v>
      </c>
      <c r="B724" s="15"/>
      <c r="C724" s="15"/>
      <c r="D724" s="14"/>
      <c r="E724" s="26"/>
    </row>
    <row r="725" s="1" customFormat="1" spans="1:5">
      <c r="A725" s="28" t="s">
        <v>534</v>
      </c>
      <c r="B725" s="15"/>
      <c r="C725" s="15"/>
      <c r="D725" s="14"/>
      <c r="E725" s="26"/>
    </row>
    <row r="726" s="1" customFormat="1" spans="1:5">
      <c r="A726" s="28" t="s">
        <v>535</v>
      </c>
      <c r="B726" s="17">
        <v>3</v>
      </c>
      <c r="C726" s="15"/>
      <c r="D726" s="14">
        <f>C726/B726</f>
        <v>0</v>
      </c>
      <c r="E726" s="26"/>
    </row>
    <row r="727" s="1" customFormat="1" spans="1:5">
      <c r="A727" s="28" t="s">
        <v>536</v>
      </c>
      <c r="B727" s="15">
        <f>SUM(B728:B734)</f>
        <v>194</v>
      </c>
      <c r="C727" s="15">
        <f>SUM(C728:C734)</f>
        <v>797</v>
      </c>
      <c r="D727" s="14">
        <f>C727/B727</f>
        <v>4.10824742268041</v>
      </c>
      <c r="E727" s="26"/>
    </row>
    <row r="728" s="1" customFormat="1" spans="1:5">
      <c r="A728" s="28" t="s">
        <v>537</v>
      </c>
      <c r="B728" s="17">
        <v>16</v>
      </c>
      <c r="C728" s="15"/>
      <c r="D728" s="14">
        <f>C728/B728</f>
        <v>0</v>
      </c>
      <c r="E728" s="26"/>
    </row>
    <row r="729" s="1" customFormat="1" spans="1:5">
      <c r="A729" s="28" t="s">
        <v>538</v>
      </c>
      <c r="B729" s="17">
        <v>0</v>
      </c>
      <c r="C729" s="15"/>
      <c r="D729" s="14"/>
      <c r="E729" s="26"/>
    </row>
    <row r="730" s="1" customFormat="1" spans="1:5">
      <c r="A730" s="28" t="s">
        <v>539</v>
      </c>
      <c r="B730" s="17">
        <v>0</v>
      </c>
      <c r="C730" s="15"/>
      <c r="D730" s="14"/>
      <c r="E730" s="26"/>
    </row>
    <row r="731" s="1" customFormat="1" spans="1:5">
      <c r="A731" s="28" t="s">
        <v>540</v>
      </c>
      <c r="B731" s="17">
        <v>0</v>
      </c>
      <c r="C731" s="15"/>
      <c r="D731" s="14"/>
      <c r="E731" s="26"/>
    </row>
    <row r="732" s="1" customFormat="1" spans="1:5">
      <c r="A732" s="28" t="s">
        <v>541</v>
      </c>
      <c r="B732" s="17">
        <v>0</v>
      </c>
      <c r="C732" s="15"/>
      <c r="D732" s="14"/>
      <c r="E732" s="26"/>
    </row>
    <row r="733" s="1" customFormat="1" spans="1:5">
      <c r="A733" s="28" t="s">
        <v>542</v>
      </c>
      <c r="B733" s="17">
        <v>0</v>
      </c>
      <c r="C733" s="15"/>
      <c r="D733" s="14"/>
      <c r="E733" s="26"/>
    </row>
    <row r="734" s="1" customFormat="1" spans="1:5">
      <c r="A734" s="28" t="s">
        <v>543</v>
      </c>
      <c r="B734" s="17">
        <v>178</v>
      </c>
      <c r="C734" s="15">
        <v>797</v>
      </c>
      <c r="D734" s="14">
        <f>C734/B734</f>
        <v>4.47752808988764</v>
      </c>
      <c r="E734" s="26"/>
    </row>
    <row r="735" s="1" customFormat="1" spans="1:5">
      <c r="A735" s="28" t="s">
        <v>544</v>
      </c>
      <c r="B735" s="15">
        <f>SUM(B736:B739)</f>
        <v>102</v>
      </c>
      <c r="C735" s="15">
        <f>SUM(C736:C739)</f>
        <v>0</v>
      </c>
      <c r="D735" s="14">
        <f>C735/B735</f>
        <v>0</v>
      </c>
      <c r="E735" s="26"/>
    </row>
    <row r="736" s="1" customFormat="1" spans="1:5">
      <c r="A736" s="28" t="s">
        <v>545</v>
      </c>
      <c r="B736" s="17">
        <v>0</v>
      </c>
      <c r="C736" s="26"/>
      <c r="D736" s="14"/>
      <c r="E736" s="26"/>
    </row>
    <row r="737" s="1" customFormat="1" spans="1:5">
      <c r="A737" s="28" t="s">
        <v>546</v>
      </c>
      <c r="B737" s="17">
        <v>102</v>
      </c>
      <c r="C737" s="26"/>
      <c r="D737" s="14"/>
      <c r="E737" s="26"/>
    </row>
    <row r="738" s="1" customFormat="1" spans="1:5">
      <c r="A738" s="28" t="s">
        <v>547</v>
      </c>
      <c r="B738" s="17">
        <v>0</v>
      </c>
      <c r="C738" s="26"/>
      <c r="D738" s="14"/>
      <c r="E738" s="26"/>
    </row>
    <row r="739" s="1" customFormat="1" spans="1:5">
      <c r="A739" s="28" t="s">
        <v>548</v>
      </c>
      <c r="B739" s="17">
        <v>0</v>
      </c>
      <c r="C739" s="26"/>
      <c r="D739" s="14"/>
      <c r="E739" s="26"/>
    </row>
    <row r="740" s="1" customFormat="1" spans="1:5">
      <c r="A740" s="28" t="s">
        <v>549</v>
      </c>
      <c r="B740" s="15">
        <f>SUM(B741:B746)</f>
        <v>73</v>
      </c>
      <c r="C740" s="15">
        <f>SUM(C741:C746)</f>
        <v>0</v>
      </c>
      <c r="D740" s="14"/>
      <c r="E740" s="15"/>
    </row>
    <row r="741" s="1" customFormat="1" spans="1:5">
      <c r="A741" s="28" t="s">
        <v>550</v>
      </c>
      <c r="B741" s="17">
        <v>38</v>
      </c>
      <c r="C741" s="15"/>
      <c r="D741" s="14"/>
      <c r="E741" s="15"/>
    </row>
    <row r="742" s="1" customFormat="1" spans="1:5">
      <c r="A742" s="28" t="s">
        <v>551</v>
      </c>
      <c r="B742" s="17">
        <v>0</v>
      </c>
      <c r="C742" s="15"/>
      <c r="D742" s="14"/>
      <c r="E742" s="15"/>
    </row>
    <row r="743" s="1" customFormat="1" spans="1:5">
      <c r="A743" s="28" t="s">
        <v>552</v>
      </c>
      <c r="B743" s="17">
        <v>0</v>
      </c>
      <c r="C743" s="15"/>
      <c r="D743" s="14"/>
      <c r="E743" s="15"/>
    </row>
    <row r="744" s="1" customFormat="1" spans="1:5">
      <c r="A744" s="28" t="s">
        <v>553</v>
      </c>
      <c r="B744" s="17">
        <v>0</v>
      </c>
      <c r="C744" s="15"/>
      <c r="D744" s="14"/>
      <c r="E744" s="15"/>
    </row>
    <row r="745" s="1" customFormat="1" spans="1:5">
      <c r="A745" s="28" t="s">
        <v>554</v>
      </c>
      <c r="B745" s="17">
        <v>35</v>
      </c>
      <c r="C745" s="15"/>
      <c r="D745" s="14"/>
      <c r="E745" s="15"/>
    </row>
    <row r="746" s="1" customFormat="1" spans="1:5">
      <c r="A746" s="28" t="s">
        <v>555</v>
      </c>
      <c r="B746" s="17">
        <v>0</v>
      </c>
      <c r="C746" s="15"/>
      <c r="D746" s="14"/>
      <c r="E746" s="15"/>
    </row>
    <row r="747" s="1" customFormat="1" spans="1:5">
      <c r="A747" s="28" t="s">
        <v>556</v>
      </c>
      <c r="B747" s="15">
        <f>SUM(B748:B752)</f>
        <v>0</v>
      </c>
      <c r="C747" s="15">
        <f>SUM(C748:C752)</f>
        <v>0</v>
      </c>
      <c r="D747" s="14"/>
      <c r="E747" s="15"/>
    </row>
    <row r="748" s="1" customFormat="1" spans="1:5">
      <c r="A748" s="28" t="s">
        <v>557</v>
      </c>
      <c r="B748" s="15"/>
      <c r="C748" s="15"/>
      <c r="D748" s="14"/>
      <c r="E748" s="15"/>
    </row>
    <row r="749" s="1" customFormat="1" spans="1:5">
      <c r="A749" s="28" t="s">
        <v>558</v>
      </c>
      <c r="B749" s="15"/>
      <c r="C749" s="15"/>
      <c r="D749" s="14"/>
      <c r="E749" s="15"/>
    </row>
    <row r="750" s="1" customFormat="1" spans="1:5">
      <c r="A750" s="28" t="s">
        <v>559</v>
      </c>
      <c r="B750" s="15"/>
      <c r="C750" s="15"/>
      <c r="D750" s="14"/>
      <c r="E750" s="15"/>
    </row>
    <row r="751" s="1" customFormat="1" spans="1:5">
      <c r="A751" s="28" t="s">
        <v>560</v>
      </c>
      <c r="B751" s="15"/>
      <c r="C751" s="15"/>
      <c r="D751" s="14"/>
      <c r="E751" s="15"/>
    </row>
    <row r="752" s="1" customFormat="1" spans="1:5">
      <c r="A752" s="28" t="s">
        <v>561</v>
      </c>
      <c r="B752" s="15"/>
      <c r="C752" s="15"/>
      <c r="D752" s="14"/>
      <c r="E752" s="15"/>
    </row>
    <row r="753" s="1" customFormat="1" spans="1:5">
      <c r="A753" s="28" t="s">
        <v>562</v>
      </c>
      <c r="B753" s="15">
        <f>SUM(B754:B755)</f>
        <v>0</v>
      </c>
      <c r="C753" s="15">
        <f>SUM(C754:C755)</f>
        <v>0</v>
      </c>
      <c r="D753" s="14"/>
      <c r="E753" s="15"/>
    </row>
    <row r="754" s="1" customFormat="1" spans="1:5">
      <c r="A754" s="28" t="s">
        <v>563</v>
      </c>
      <c r="B754" s="15"/>
      <c r="C754" s="15"/>
      <c r="D754" s="14"/>
      <c r="E754" s="15"/>
    </row>
    <row r="755" s="1" customFormat="1" spans="1:5">
      <c r="A755" s="28" t="s">
        <v>564</v>
      </c>
      <c r="B755" s="15"/>
      <c r="C755" s="15"/>
      <c r="D755" s="14"/>
      <c r="E755" s="15"/>
    </row>
    <row r="756" s="1" customFormat="1" spans="1:5">
      <c r="A756" s="28" t="s">
        <v>565</v>
      </c>
      <c r="B756" s="15">
        <f>SUM(B757:B758)</f>
        <v>0</v>
      </c>
      <c r="C756" s="15">
        <f>SUM(C757:C758)</f>
        <v>0</v>
      </c>
      <c r="D756" s="14"/>
      <c r="E756" s="15"/>
    </row>
    <row r="757" s="1" customFormat="1" spans="1:5">
      <c r="A757" s="28" t="s">
        <v>566</v>
      </c>
      <c r="B757" s="15"/>
      <c r="C757" s="15"/>
      <c r="D757" s="14"/>
      <c r="E757" s="15"/>
    </row>
    <row r="758" s="1" customFormat="1" spans="1:5">
      <c r="A758" s="28" t="s">
        <v>567</v>
      </c>
      <c r="B758" s="15"/>
      <c r="C758" s="15"/>
      <c r="D758" s="14"/>
      <c r="E758" s="15"/>
    </row>
    <row r="759" s="1" customFormat="1" spans="1:5">
      <c r="A759" s="28" t="s">
        <v>568</v>
      </c>
      <c r="B759" s="15"/>
      <c r="C759" s="15"/>
      <c r="D759" s="14"/>
      <c r="E759" s="15"/>
    </row>
    <row r="760" s="1" customFormat="1" spans="1:5">
      <c r="A760" s="28" t="s">
        <v>569</v>
      </c>
      <c r="B760" s="15"/>
      <c r="C760" s="15"/>
      <c r="D760" s="14"/>
      <c r="E760" s="15"/>
    </row>
    <row r="761" s="1" customFormat="1" spans="1:5">
      <c r="A761" s="28" t="s">
        <v>570</v>
      </c>
      <c r="B761" s="15">
        <f>SUM(B762:B766)</f>
        <v>0</v>
      </c>
      <c r="C761" s="15">
        <f>SUM(C762:C766)</f>
        <v>0</v>
      </c>
      <c r="D761" s="14"/>
      <c r="E761" s="15"/>
    </row>
    <row r="762" s="1" customFormat="1" spans="1:5">
      <c r="A762" s="28" t="s">
        <v>571</v>
      </c>
      <c r="B762" s="15"/>
      <c r="C762" s="15"/>
      <c r="D762" s="14"/>
      <c r="E762" s="15"/>
    </row>
    <row r="763" s="1" customFormat="1" spans="1:5">
      <c r="A763" s="28" t="s">
        <v>572</v>
      </c>
      <c r="B763" s="15"/>
      <c r="C763" s="15"/>
      <c r="D763" s="14"/>
      <c r="E763" s="15"/>
    </row>
    <row r="764" s="1" customFormat="1" spans="1:5">
      <c r="A764" s="28" t="s">
        <v>573</v>
      </c>
      <c r="B764" s="15"/>
      <c r="C764" s="15"/>
      <c r="D764" s="14"/>
      <c r="E764" s="15"/>
    </row>
    <row r="765" s="1" customFormat="1" spans="1:5">
      <c r="A765" s="28" t="s">
        <v>574</v>
      </c>
      <c r="B765" s="15"/>
      <c r="C765" s="15"/>
      <c r="D765" s="14"/>
      <c r="E765" s="15"/>
    </row>
    <row r="766" s="1" customFormat="1" spans="1:5">
      <c r="A766" s="28" t="s">
        <v>575</v>
      </c>
      <c r="B766" s="15"/>
      <c r="C766" s="15"/>
      <c r="D766" s="14"/>
      <c r="E766" s="15"/>
    </row>
    <row r="767" s="1" customFormat="1" spans="1:5">
      <c r="A767" s="28" t="s">
        <v>576</v>
      </c>
      <c r="B767" s="15"/>
      <c r="C767" s="15"/>
      <c r="D767" s="14"/>
      <c r="E767" s="15"/>
    </row>
    <row r="768" s="1" customFormat="1" spans="1:5">
      <c r="A768" s="28" t="s">
        <v>577</v>
      </c>
      <c r="B768" s="15"/>
      <c r="C768" s="15"/>
      <c r="D768" s="14"/>
      <c r="E768" s="15"/>
    </row>
    <row r="769" s="1" customFormat="1" spans="1:5">
      <c r="A769" s="28" t="s">
        <v>578</v>
      </c>
      <c r="B769" s="15">
        <f>SUM(B770:B783)</f>
        <v>0</v>
      </c>
      <c r="C769" s="15">
        <f>SUM(C770:C783)</f>
        <v>0</v>
      </c>
      <c r="D769" s="14"/>
      <c r="E769" s="15"/>
    </row>
    <row r="770" s="1" customFormat="1" spans="1:5">
      <c r="A770" s="28" t="s">
        <v>11</v>
      </c>
      <c r="B770" s="15"/>
      <c r="C770" s="15"/>
      <c r="D770" s="14"/>
      <c r="E770" s="15"/>
    </row>
    <row r="771" s="1" customFormat="1" spans="1:5">
      <c r="A771" s="28" t="s">
        <v>12</v>
      </c>
      <c r="B771" s="15"/>
      <c r="C771" s="15"/>
      <c r="D771" s="14"/>
      <c r="E771" s="15"/>
    </row>
    <row r="772" s="1" customFormat="1" spans="1:5">
      <c r="A772" s="28" t="s">
        <v>13</v>
      </c>
      <c r="B772" s="15"/>
      <c r="C772" s="15"/>
      <c r="D772" s="14"/>
      <c r="E772" s="15"/>
    </row>
    <row r="773" s="1" customFormat="1" spans="1:5">
      <c r="A773" s="28" t="s">
        <v>579</v>
      </c>
      <c r="B773" s="15"/>
      <c r="C773" s="15"/>
      <c r="D773" s="14"/>
      <c r="E773" s="15"/>
    </row>
    <row r="774" s="1" customFormat="1" spans="1:5">
      <c r="A774" s="28" t="s">
        <v>580</v>
      </c>
      <c r="B774" s="15"/>
      <c r="C774" s="15"/>
      <c r="D774" s="14"/>
      <c r="E774" s="15"/>
    </row>
    <row r="775" s="1" customFormat="1" spans="1:5">
      <c r="A775" s="28" t="s">
        <v>581</v>
      </c>
      <c r="B775" s="15"/>
      <c r="C775" s="15"/>
      <c r="D775" s="14"/>
      <c r="E775" s="15"/>
    </row>
    <row r="776" s="1" customFormat="1" spans="1:5">
      <c r="A776" s="28" t="s">
        <v>582</v>
      </c>
      <c r="B776" s="15"/>
      <c r="C776" s="15"/>
      <c r="D776" s="14"/>
      <c r="E776" s="15"/>
    </row>
    <row r="777" s="1" customFormat="1" spans="1:5">
      <c r="A777" s="28" t="s">
        <v>583</v>
      </c>
      <c r="B777" s="15"/>
      <c r="C777" s="15"/>
      <c r="D777" s="14"/>
      <c r="E777" s="15"/>
    </row>
    <row r="778" s="1" customFormat="1" spans="1:5">
      <c r="A778" s="28" t="s">
        <v>584</v>
      </c>
      <c r="B778" s="15"/>
      <c r="C778" s="15"/>
      <c r="D778" s="14"/>
      <c r="E778" s="15"/>
    </row>
    <row r="779" s="1" customFormat="1" spans="1:5">
      <c r="A779" s="28" t="s">
        <v>585</v>
      </c>
      <c r="B779" s="15"/>
      <c r="C779" s="15"/>
      <c r="D779" s="14"/>
      <c r="E779" s="15"/>
    </row>
    <row r="780" s="1" customFormat="1" spans="1:5">
      <c r="A780" s="28" t="s">
        <v>52</v>
      </c>
      <c r="B780" s="15"/>
      <c r="C780" s="15"/>
      <c r="D780" s="14"/>
      <c r="E780" s="15"/>
    </row>
    <row r="781" s="1" customFormat="1" spans="1:5">
      <c r="A781" s="28" t="s">
        <v>586</v>
      </c>
      <c r="B781" s="15"/>
      <c r="C781" s="15"/>
      <c r="D781" s="14"/>
      <c r="E781" s="15"/>
    </row>
    <row r="782" s="1" customFormat="1" spans="1:5">
      <c r="A782" s="28" t="s">
        <v>20</v>
      </c>
      <c r="B782" s="15"/>
      <c r="C782" s="15"/>
      <c r="D782" s="14"/>
      <c r="E782" s="15"/>
    </row>
    <row r="783" s="1" customFormat="1" spans="1:5">
      <c r="A783" s="28" t="s">
        <v>587</v>
      </c>
      <c r="B783" s="15"/>
      <c r="C783" s="15"/>
      <c r="D783" s="14"/>
      <c r="E783" s="15"/>
    </row>
    <row r="784" s="1" customFormat="1" spans="1:5">
      <c r="A784" s="28" t="s">
        <v>588</v>
      </c>
      <c r="B784" s="15"/>
      <c r="C784" s="15"/>
      <c r="D784" s="14"/>
      <c r="E784" s="15"/>
    </row>
    <row r="785" s="1" customFormat="1" spans="1:5">
      <c r="A785" s="28" t="s">
        <v>589</v>
      </c>
      <c r="B785" s="15">
        <f>SUM(B786,B797,B798,B801,B802,B803)</f>
        <v>20392</v>
      </c>
      <c r="C785" s="15">
        <f>SUM(C786,C797,C798,C801,C802,C803)</f>
        <v>10559</v>
      </c>
      <c r="D785" s="14">
        <f>C785/B785</f>
        <v>0.517801098469988</v>
      </c>
      <c r="E785" s="15"/>
    </row>
    <row r="786" s="1" customFormat="1" spans="1:5">
      <c r="A786" s="28" t="s">
        <v>590</v>
      </c>
      <c r="B786" s="15">
        <f>SUM(B787:B796)</f>
        <v>4029</v>
      </c>
      <c r="C786" s="15">
        <f>SUM(C787:C796)</f>
        <v>3149</v>
      </c>
      <c r="D786" s="14">
        <f>C786/B786</f>
        <v>0.781583519483743</v>
      </c>
      <c r="E786" s="15"/>
    </row>
    <row r="787" s="1" customFormat="1" spans="1:5">
      <c r="A787" s="28" t="s">
        <v>11</v>
      </c>
      <c r="B787" s="17">
        <v>1002</v>
      </c>
      <c r="C787" s="17">
        <v>77</v>
      </c>
      <c r="D787" s="14">
        <f>C787/B787</f>
        <v>0.0768463073852295</v>
      </c>
      <c r="E787" s="15"/>
    </row>
    <row r="788" s="1" customFormat="1" spans="1:5">
      <c r="A788" s="28" t="s">
        <v>12</v>
      </c>
      <c r="B788" s="17">
        <v>60</v>
      </c>
      <c r="C788" s="17">
        <v>105</v>
      </c>
      <c r="D788" s="14">
        <f>C788/B788</f>
        <v>1.75</v>
      </c>
      <c r="E788" s="15"/>
    </row>
    <row r="789" s="1" customFormat="1" spans="1:5">
      <c r="A789" s="28" t="s">
        <v>13</v>
      </c>
      <c r="B789" s="17">
        <v>0</v>
      </c>
      <c r="C789" s="17">
        <v>0</v>
      </c>
      <c r="D789" s="14"/>
      <c r="E789" s="15"/>
    </row>
    <row r="790" s="1" customFormat="1" spans="1:5">
      <c r="A790" s="28" t="s">
        <v>591</v>
      </c>
      <c r="B790" s="17">
        <v>2871</v>
      </c>
      <c r="C790" s="17">
        <v>2871</v>
      </c>
      <c r="D790" s="14">
        <f>C790/B790</f>
        <v>1</v>
      </c>
      <c r="E790" s="15"/>
    </row>
    <row r="791" s="1" customFormat="1" spans="1:5">
      <c r="A791" s="28" t="s">
        <v>592</v>
      </c>
      <c r="B791" s="17">
        <v>0</v>
      </c>
      <c r="C791" s="17">
        <v>0</v>
      </c>
      <c r="D791" s="14"/>
      <c r="E791" s="15"/>
    </row>
    <row r="792" s="1" customFormat="1" spans="1:5">
      <c r="A792" s="28" t="s">
        <v>593</v>
      </c>
      <c r="B792" s="17">
        <v>0</v>
      </c>
      <c r="C792" s="17">
        <v>0</v>
      </c>
      <c r="D792" s="14"/>
      <c r="E792" s="15"/>
    </row>
    <row r="793" s="1" customFormat="1" spans="1:5">
      <c r="A793" s="28" t="s">
        <v>594</v>
      </c>
      <c r="B793" s="17">
        <v>0</v>
      </c>
      <c r="C793" s="17">
        <v>0</v>
      </c>
      <c r="D793" s="14"/>
      <c r="E793" s="15"/>
    </row>
    <row r="794" s="1" customFormat="1" spans="1:5">
      <c r="A794" s="28" t="s">
        <v>595</v>
      </c>
      <c r="B794" s="17">
        <v>0</v>
      </c>
      <c r="C794" s="17">
        <v>0</v>
      </c>
      <c r="D794" s="14"/>
      <c r="E794" s="15"/>
    </row>
    <row r="795" s="1" customFormat="1" spans="1:5">
      <c r="A795" s="28" t="s">
        <v>596</v>
      </c>
      <c r="B795" s="17">
        <v>0</v>
      </c>
      <c r="C795" s="17">
        <v>0</v>
      </c>
      <c r="D795" s="14"/>
      <c r="E795" s="15"/>
    </row>
    <row r="796" s="1" customFormat="1" spans="1:5">
      <c r="A796" s="28" t="s">
        <v>597</v>
      </c>
      <c r="B796" s="17">
        <v>96</v>
      </c>
      <c r="C796" s="17">
        <v>96</v>
      </c>
      <c r="D796" s="14">
        <f>C796/B796</f>
        <v>1</v>
      </c>
      <c r="E796" s="15"/>
    </row>
    <row r="797" s="1" customFormat="1" spans="1:5">
      <c r="A797" s="28" t="s">
        <v>598</v>
      </c>
      <c r="B797" s="17">
        <v>24</v>
      </c>
      <c r="C797" s="17">
        <v>118</v>
      </c>
      <c r="D797" s="14">
        <f>C797/B797</f>
        <v>4.91666666666667</v>
      </c>
      <c r="E797" s="15"/>
    </row>
    <row r="798" s="1" customFormat="1" spans="1:5">
      <c r="A798" s="28" t="s">
        <v>599</v>
      </c>
      <c r="B798" s="15">
        <f>SUM(B799:B800)</f>
        <v>0</v>
      </c>
      <c r="C798" s="15">
        <f>SUM(C799:C800)</f>
        <v>0</v>
      </c>
      <c r="D798" s="14"/>
      <c r="E798" s="15"/>
    </row>
    <row r="799" s="1" customFormat="1" spans="1:5">
      <c r="A799" s="28" t="s">
        <v>600</v>
      </c>
      <c r="B799" s="17">
        <v>0</v>
      </c>
      <c r="C799" s="15"/>
      <c r="D799" s="14"/>
      <c r="E799" s="15"/>
    </row>
    <row r="800" s="1" customFormat="1" spans="1:5">
      <c r="A800" s="28" t="s">
        <v>601</v>
      </c>
      <c r="B800" s="17">
        <v>0</v>
      </c>
      <c r="C800" s="15"/>
      <c r="D800" s="14"/>
      <c r="E800" s="15"/>
    </row>
    <row r="801" s="1" customFormat="1" spans="1:5">
      <c r="A801" s="28" t="s">
        <v>602</v>
      </c>
      <c r="B801" s="17">
        <v>8421</v>
      </c>
      <c r="C801" s="15">
        <f>805+5987</f>
        <v>6792</v>
      </c>
      <c r="D801" s="14">
        <f>C801/B801</f>
        <v>0.806555040969006</v>
      </c>
      <c r="E801" s="15"/>
    </row>
    <row r="802" s="1" customFormat="1" spans="1:5">
      <c r="A802" s="28" t="s">
        <v>603</v>
      </c>
      <c r="B802" s="17">
        <v>3</v>
      </c>
      <c r="C802" s="15"/>
      <c r="D802" s="14">
        <f>C802/B802</f>
        <v>0</v>
      </c>
      <c r="E802" s="15"/>
    </row>
    <row r="803" s="1" customFormat="1" spans="1:5">
      <c r="A803" s="28" t="s">
        <v>604</v>
      </c>
      <c r="B803" s="17">
        <v>7915</v>
      </c>
      <c r="C803" s="15">
        <v>500</v>
      </c>
      <c r="D803" s="14">
        <f>C803/B803</f>
        <v>0.0631711939355654</v>
      </c>
      <c r="E803" s="15"/>
    </row>
    <row r="804" s="1" customFormat="1" spans="1:5">
      <c r="A804" s="28" t="s">
        <v>605</v>
      </c>
      <c r="B804" s="15">
        <f>SUM(B805,B831,B856,B884,B895,B902,B909,B912)</f>
        <v>10675</v>
      </c>
      <c r="C804" s="15">
        <f>SUM(C805,C831,C856,C884,C895,C902,C909,C912)</f>
        <v>7362</v>
      </c>
      <c r="D804" s="14">
        <f>C804/B804</f>
        <v>0.689648711943794</v>
      </c>
      <c r="E804" s="15"/>
    </row>
    <row r="805" s="1" customFormat="1" spans="1:5">
      <c r="A805" s="28" t="s">
        <v>606</v>
      </c>
      <c r="B805" s="15">
        <f>SUM(B806:B830)</f>
        <v>2585</v>
      </c>
      <c r="C805" s="15">
        <f>SUM(C806:C830)</f>
        <v>2172</v>
      </c>
      <c r="D805" s="14">
        <f>C805/B805</f>
        <v>0.840232108317215</v>
      </c>
      <c r="E805" s="15"/>
    </row>
    <row r="806" s="1" customFormat="1" spans="1:5">
      <c r="A806" s="28" t="s">
        <v>11</v>
      </c>
      <c r="B806" s="17">
        <v>485</v>
      </c>
      <c r="C806" s="17">
        <v>212</v>
      </c>
      <c r="D806" s="14">
        <f>C806/B806</f>
        <v>0.437113402061856</v>
      </c>
      <c r="E806" s="15"/>
    </row>
    <row r="807" s="1" customFormat="1" spans="1:5">
      <c r="A807" s="28" t="s">
        <v>12</v>
      </c>
      <c r="B807" s="17">
        <v>205</v>
      </c>
      <c r="C807" s="17">
        <v>124</v>
      </c>
      <c r="D807" s="14">
        <f>C807/B807</f>
        <v>0.604878048780488</v>
      </c>
      <c r="E807" s="15"/>
    </row>
    <row r="808" s="1" customFormat="1" spans="1:5">
      <c r="A808" s="28" t="s">
        <v>13</v>
      </c>
      <c r="B808" s="17">
        <v>0</v>
      </c>
      <c r="C808" s="17">
        <v>0</v>
      </c>
      <c r="D808" s="14"/>
      <c r="E808" s="15"/>
    </row>
    <row r="809" s="1" customFormat="1" spans="1:5">
      <c r="A809" s="28" t="s">
        <v>20</v>
      </c>
      <c r="B809" s="17">
        <v>96</v>
      </c>
      <c r="C809" s="17">
        <v>77</v>
      </c>
      <c r="D809" s="14">
        <f>C809/B809</f>
        <v>0.802083333333333</v>
      </c>
      <c r="E809" s="15"/>
    </row>
    <row r="810" s="1" customFormat="1" spans="1:5">
      <c r="A810" s="28" t="s">
        <v>607</v>
      </c>
      <c r="B810" s="17">
        <v>571</v>
      </c>
      <c r="C810" s="17">
        <v>571</v>
      </c>
      <c r="D810" s="14">
        <f>C810/B810</f>
        <v>1</v>
      </c>
      <c r="E810" s="15"/>
    </row>
    <row r="811" s="1" customFormat="1" spans="1:5">
      <c r="A811" s="28" t="s">
        <v>608</v>
      </c>
      <c r="B811" s="17">
        <v>27</v>
      </c>
      <c r="C811" s="17">
        <v>7</v>
      </c>
      <c r="D811" s="14">
        <f>C811/B811</f>
        <v>0.259259259259259</v>
      </c>
      <c r="E811" s="15"/>
    </row>
    <row r="812" s="1" customFormat="1" spans="1:5">
      <c r="A812" s="28" t="s">
        <v>609</v>
      </c>
      <c r="B812" s="17">
        <v>83</v>
      </c>
      <c r="C812" s="15">
        <v>25</v>
      </c>
      <c r="D812" s="14">
        <f>C812/B812</f>
        <v>0.301204819277108</v>
      </c>
      <c r="E812" s="15"/>
    </row>
    <row r="813" s="1" customFormat="1" spans="1:5">
      <c r="A813" s="28" t="s">
        <v>610</v>
      </c>
      <c r="B813" s="17">
        <v>144</v>
      </c>
      <c r="C813" s="15"/>
      <c r="D813" s="14"/>
      <c r="E813" s="15"/>
    </row>
    <row r="814" s="1" customFormat="1" spans="1:5">
      <c r="A814" s="28" t="s">
        <v>611</v>
      </c>
      <c r="B814" s="17">
        <v>0</v>
      </c>
      <c r="C814" s="15"/>
      <c r="D814" s="14"/>
      <c r="E814" s="15"/>
    </row>
    <row r="815" s="1" customFormat="1" spans="1:5">
      <c r="A815" s="28" t="s">
        <v>612</v>
      </c>
      <c r="B815" s="17">
        <v>0</v>
      </c>
      <c r="C815" s="15"/>
      <c r="D815" s="14"/>
      <c r="E815" s="15"/>
    </row>
    <row r="816" s="1" customFormat="1" spans="1:5">
      <c r="A816" s="28" t="s">
        <v>613</v>
      </c>
      <c r="B816" s="17">
        <v>10</v>
      </c>
      <c r="C816" s="15"/>
      <c r="D816" s="14"/>
      <c r="E816" s="15"/>
    </row>
    <row r="817" s="1" customFormat="1" spans="1:5">
      <c r="A817" s="28" t="s">
        <v>614</v>
      </c>
      <c r="B817" s="17">
        <v>0</v>
      </c>
      <c r="C817" s="15"/>
      <c r="D817" s="14"/>
      <c r="E817" s="15"/>
    </row>
    <row r="818" s="1" customFormat="1" spans="1:5">
      <c r="A818" s="28" t="s">
        <v>615</v>
      </c>
      <c r="B818" s="17">
        <v>28</v>
      </c>
      <c r="C818" s="15">
        <v>20</v>
      </c>
      <c r="D818" s="14">
        <f>C818/B818</f>
        <v>0.714285714285714</v>
      </c>
      <c r="E818" s="15"/>
    </row>
    <row r="819" s="1" customFormat="1" spans="1:5">
      <c r="A819" s="28" t="s">
        <v>616</v>
      </c>
      <c r="B819" s="17">
        <v>0</v>
      </c>
      <c r="C819" s="15"/>
      <c r="D819" s="14"/>
      <c r="E819" s="15"/>
    </row>
    <row r="820" s="1" customFormat="1" spans="1:5">
      <c r="A820" s="28" t="s">
        <v>617</v>
      </c>
      <c r="B820" s="17">
        <v>0</v>
      </c>
      <c r="C820" s="15"/>
      <c r="D820" s="14"/>
      <c r="E820" s="15"/>
    </row>
    <row r="821" s="1" customFormat="1" spans="1:5">
      <c r="A821" s="28" t="s">
        <v>618</v>
      </c>
      <c r="B821" s="17">
        <v>229</v>
      </c>
      <c r="C821" s="15"/>
      <c r="D821" s="14"/>
      <c r="E821" s="15"/>
    </row>
    <row r="822" s="1" customFormat="1" spans="1:5">
      <c r="A822" s="28" t="s">
        <v>619</v>
      </c>
      <c r="B822" s="17">
        <v>0</v>
      </c>
      <c r="C822" s="15"/>
      <c r="D822" s="14"/>
      <c r="E822" s="15"/>
    </row>
    <row r="823" s="1" customFormat="1" spans="1:5">
      <c r="A823" s="28" t="s">
        <v>620</v>
      </c>
      <c r="B823" s="17">
        <v>0</v>
      </c>
      <c r="C823" s="15"/>
      <c r="D823" s="14"/>
      <c r="E823" s="15"/>
    </row>
    <row r="824" s="1" customFormat="1" spans="1:5">
      <c r="A824" s="28" t="s">
        <v>621</v>
      </c>
      <c r="B824" s="17">
        <v>606</v>
      </c>
      <c r="C824" s="15">
        <v>940</v>
      </c>
      <c r="D824" s="14">
        <f>C824/B824</f>
        <v>1.55115511551155</v>
      </c>
      <c r="E824" s="15"/>
    </row>
    <row r="825" s="1" customFormat="1" spans="1:5">
      <c r="A825" s="28" t="s">
        <v>622</v>
      </c>
      <c r="B825" s="17">
        <v>5</v>
      </c>
      <c r="C825" s="15"/>
      <c r="D825" s="14">
        <f>C825/B825</f>
        <v>0</v>
      </c>
      <c r="E825" s="15"/>
    </row>
    <row r="826" s="1" customFormat="1" spans="1:5">
      <c r="A826" s="28" t="s">
        <v>623</v>
      </c>
      <c r="B826" s="17">
        <v>0</v>
      </c>
      <c r="C826" s="15"/>
      <c r="D826" s="14"/>
      <c r="E826" s="15"/>
    </row>
    <row r="827" s="1" customFormat="1" spans="1:5">
      <c r="A827" s="28" t="s">
        <v>624</v>
      </c>
      <c r="B827" s="17">
        <v>19</v>
      </c>
      <c r="C827" s="15"/>
      <c r="D827" s="14"/>
      <c r="E827" s="15"/>
    </row>
    <row r="828" s="1" customFormat="1" spans="1:5">
      <c r="A828" s="28" t="s">
        <v>625</v>
      </c>
      <c r="B828" s="17">
        <v>0</v>
      </c>
      <c r="C828" s="15"/>
      <c r="D828" s="14"/>
      <c r="E828" s="15"/>
    </row>
    <row r="829" s="1" customFormat="1" spans="1:5">
      <c r="A829" s="28" t="s">
        <v>626</v>
      </c>
      <c r="B829" s="17"/>
      <c r="C829" s="15"/>
      <c r="D829" s="14"/>
      <c r="E829" s="15"/>
    </row>
    <row r="830" s="1" customFormat="1" spans="1:5">
      <c r="A830" s="28" t="s">
        <v>627</v>
      </c>
      <c r="B830" s="15">
        <v>77</v>
      </c>
      <c r="C830" s="15">
        <f>2172-1976</f>
        <v>196</v>
      </c>
      <c r="D830" s="14">
        <f>C830/B830</f>
        <v>2.54545454545455</v>
      </c>
      <c r="E830" s="15"/>
    </row>
    <row r="831" s="1" customFormat="1" spans="1:5">
      <c r="A831" s="28" t="s">
        <v>628</v>
      </c>
      <c r="B831" s="15">
        <f>SUM(B832:B855)</f>
        <v>920</v>
      </c>
      <c r="C831" s="15">
        <f>SUM(C832:C855)</f>
        <v>743</v>
      </c>
      <c r="D831" s="14">
        <f>C831/B831</f>
        <v>0.807608695652174</v>
      </c>
      <c r="E831" s="15"/>
    </row>
    <row r="832" s="1" customFormat="1" spans="1:5">
      <c r="A832" s="28" t="s">
        <v>11</v>
      </c>
      <c r="B832" s="17">
        <v>164</v>
      </c>
      <c r="C832" s="17">
        <f>85+80</f>
        <v>165</v>
      </c>
      <c r="D832" s="14">
        <f>C832/B832</f>
        <v>1.00609756097561</v>
      </c>
      <c r="E832" s="15"/>
    </row>
    <row r="833" s="1" customFormat="1" spans="1:5">
      <c r="A833" s="28" t="s">
        <v>12</v>
      </c>
      <c r="B833" s="17">
        <v>68</v>
      </c>
      <c r="C833" s="17">
        <v>61</v>
      </c>
      <c r="D833" s="14">
        <f>C833/B833</f>
        <v>0.897058823529412</v>
      </c>
      <c r="E833" s="15"/>
    </row>
    <row r="834" s="1" customFormat="1" spans="1:5">
      <c r="A834" s="28" t="s">
        <v>13</v>
      </c>
      <c r="B834" s="17">
        <v>0</v>
      </c>
      <c r="C834" s="17"/>
      <c r="D834" s="14"/>
      <c r="E834" s="15"/>
    </row>
    <row r="835" s="1" customFormat="1" spans="1:5">
      <c r="A835" s="28" t="s">
        <v>629</v>
      </c>
      <c r="B835" s="17">
        <v>127</v>
      </c>
      <c r="C835" s="17">
        <v>103</v>
      </c>
      <c r="D835" s="14">
        <f>C835/B835</f>
        <v>0.811023622047244</v>
      </c>
      <c r="E835" s="15"/>
    </row>
    <row r="836" s="1" customFormat="1" spans="1:5">
      <c r="A836" s="28" t="s">
        <v>630</v>
      </c>
      <c r="B836" s="17">
        <v>61</v>
      </c>
      <c r="C836" s="17">
        <v>32</v>
      </c>
      <c r="D836" s="14">
        <f>C836/B836</f>
        <v>0.524590163934426</v>
      </c>
      <c r="E836" s="15"/>
    </row>
    <row r="837" s="1" customFormat="1" spans="1:5">
      <c r="A837" s="28" t="s">
        <v>631</v>
      </c>
      <c r="B837" s="17">
        <v>0</v>
      </c>
      <c r="C837" s="17">
        <v>0</v>
      </c>
      <c r="D837" s="14"/>
      <c r="E837" s="15"/>
    </row>
    <row r="838" s="1" customFormat="1" spans="1:5">
      <c r="A838" s="28" t="s">
        <v>632</v>
      </c>
      <c r="B838" s="17">
        <v>0</v>
      </c>
      <c r="C838" s="17">
        <v>27</v>
      </c>
      <c r="D838" s="14"/>
      <c r="E838" s="15"/>
    </row>
    <row r="839" s="1" customFormat="1" spans="1:5">
      <c r="A839" s="28" t="s">
        <v>633</v>
      </c>
      <c r="B839" s="17">
        <v>211</v>
      </c>
      <c r="C839" s="17">
        <v>15</v>
      </c>
      <c r="D839" s="14">
        <f>C839/B839</f>
        <v>0.0710900473933649</v>
      </c>
      <c r="E839" s="15"/>
    </row>
    <row r="840" s="1" customFormat="1" spans="1:5">
      <c r="A840" s="28" t="s">
        <v>634</v>
      </c>
      <c r="B840" s="17">
        <v>135</v>
      </c>
      <c r="C840" s="15"/>
      <c r="D840" s="14">
        <f>C840/B840</f>
        <v>0</v>
      </c>
      <c r="E840" s="15"/>
    </row>
    <row r="841" s="1" customFormat="1" spans="1:5">
      <c r="A841" s="28" t="s">
        <v>635</v>
      </c>
      <c r="B841" s="17">
        <v>0</v>
      </c>
      <c r="C841" s="15"/>
      <c r="D841" s="14"/>
      <c r="E841" s="15"/>
    </row>
    <row r="842" s="1" customFormat="1" spans="1:5">
      <c r="A842" s="28" t="s">
        <v>636</v>
      </c>
      <c r="B842" s="17">
        <v>0</v>
      </c>
      <c r="C842" s="15"/>
      <c r="D842" s="14"/>
      <c r="E842" s="15"/>
    </row>
    <row r="843" s="1" customFormat="1" spans="1:5">
      <c r="A843" s="28" t="s">
        <v>637</v>
      </c>
      <c r="B843" s="17">
        <v>0</v>
      </c>
      <c r="C843" s="15">
        <v>20</v>
      </c>
      <c r="D843" s="14"/>
      <c r="E843" s="15"/>
    </row>
    <row r="844" s="1" customFormat="1" spans="1:5">
      <c r="A844" s="28" t="s">
        <v>638</v>
      </c>
      <c r="B844" s="17">
        <v>0</v>
      </c>
      <c r="C844" s="15"/>
      <c r="D844" s="14"/>
      <c r="E844" s="15"/>
    </row>
    <row r="845" s="1" customFormat="1" spans="1:5">
      <c r="A845" s="28" t="s">
        <v>639</v>
      </c>
      <c r="B845" s="17">
        <v>0</v>
      </c>
      <c r="C845" s="15"/>
      <c r="D845" s="14"/>
      <c r="E845" s="15"/>
    </row>
    <row r="846" s="1" customFormat="1" spans="1:5">
      <c r="A846" s="28" t="s">
        <v>640</v>
      </c>
      <c r="B846" s="17">
        <v>0</v>
      </c>
      <c r="C846" s="15"/>
      <c r="D846" s="14"/>
      <c r="E846" s="15"/>
    </row>
    <row r="847" s="1" customFormat="1" spans="1:5">
      <c r="A847" s="28" t="s">
        <v>641</v>
      </c>
      <c r="B847" s="17">
        <v>0</v>
      </c>
      <c r="C847" s="15"/>
      <c r="D847" s="14"/>
      <c r="E847" s="15"/>
    </row>
    <row r="848" s="1" customFormat="1" spans="1:5">
      <c r="A848" s="28" t="s">
        <v>642</v>
      </c>
      <c r="B848" s="17">
        <v>0</v>
      </c>
      <c r="C848" s="15"/>
      <c r="D848" s="14"/>
      <c r="E848" s="15"/>
    </row>
    <row r="849" s="1" customFormat="1" spans="1:5">
      <c r="A849" s="28" t="s">
        <v>643</v>
      </c>
      <c r="B849" s="17">
        <v>0</v>
      </c>
      <c r="C849" s="15"/>
      <c r="D849" s="14"/>
      <c r="E849" s="15"/>
    </row>
    <row r="850" s="1" customFormat="1" spans="1:5">
      <c r="A850" s="28" t="s">
        <v>644</v>
      </c>
      <c r="B850" s="17">
        <v>0</v>
      </c>
      <c r="C850" s="15"/>
      <c r="D850" s="14"/>
      <c r="E850" s="15"/>
    </row>
    <row r="851" s="1" customFormat="1" spans="1:5">
      <c r="A851" s="28" t="s">
        <v>645</v>
      </c>
      <c r="B851" s="17">
        <v>54</v>
      </c>
      <c r="C851" s="15">
        <v>73</v>
      </c>
      <c r="D851" s="14">
        <f>C851/B851</f>
        <v>1.35185185185185</v>
      </c>
      <c r="E851" s="15"/>
    </row>
    <row r="852" s="1" customFormat="1" spans="1:5">
      <c r="A852" s="28" t="s">
        <v>646</v>
      </c>
      <c r="B852" s="17">
        <v>0</v>
      </c>
      <c r="C852" s="15"/>
      <c r="D852" s="14"/>
      <c r="E852" s="15"/>
    </row>
    <row r="853" s="1" customFormat="1" spans="1:5">
      <c r="A853" s="28" t="s">
        <v>647</v>
      </c>
      <c r="B853" s="17">
        <v>0</v>
      </c>
      <c r="C853" s="15"/>
      <c r="D853" s="14"/>
      <c r="E853" s="15"/>
    </row>
    <row r="854" s="1" customFormat="1" spans="1:5">
      <c r="A854" s="28" t="s">
        <v>613</v>
      </c>
      <c r="B854" s="17">
        <v>0</v>
      </c>
      <c r="C854" s="15"/>
      <c r="D854" s="14"/>
      <c r="E854" s="15"/>
    </row>
    <row r="855" s="1" customFormat="1" spans="1:5">
      <c r="A855" s="28" t="s">
        <v>648</v>
      </c>
      <c r="B855" s="17">
        <v>100</v>
      </c>
      <c r="C855" s="15">
        <f>743-496</f>
        <v>247</v>
      </c>
      <c r="D855" s="14">
        <f>C855/B855</f>
        <v>2.47</v>
      </c>
      <c r="E855" s="15"/>
    </row>
    <row r="856" s="1" customFormat="1" spans="1:5">
      <c r="A856" s="28" t="s">
        <v>649</v>
      </c>
      <c r="B856" s="15">
        <f>SUM(B857:B883)</f>
        <v>1116</v>
      </c>
      <c r="C856" s="15">
        <f>SUM(C857:C883)</f>
        <v>1436</v>
      </c>
      <c r="D856" s="14">
        <f>C856/B856</f>
        <v>1.28673835125448</v>
      </c>
      <c r="E856" s="15"/>
    </row>
    <row r="857" s="1" customFormat="1" spans="1:5">
      <c r="A857" s="28" t="s">
        <v>11</v>
      </c>
      <c r="B857" s="17">
        <v>107</v>
      </c>
      <c r="C857" s="17">
        <f>67+40</f>
        <v>107</v>
      </c>
      <c r="D857" s="14">
        <f>C857/B857</f>
        <v>1</v>
      </c>
      <c r="E857" s="15"/>
    </row>
    <row r="858" s="1" customFormat="1" spans="1:5">
      <c r="A858" s="28" t="s">
        <v>12</v>
      </c>
      <c r="B858" s="17">
        <v>44</v>
      </c>
      <c r="C858" s="17">
        <v>17</v>
      </c>
      <c r="D858" s="14">
        <f>C858/B858</f>
        <v>0.386363636363636</v>
      </c>
      <c r="E858" s="15"/>
    </row>
    <row r="859" s="1" customFormat="1" spans="1:5">
      <c r="A859" s="28" t="s">
        <v>13</v>
      </c>
      <c r="B859" s="17">
        <v>0</v>
      </c>
      <c r="C859" s="17">
        <v>0</v>
      </c>
      <c r="D859" s="14"/>
      <c r="E859" s="15"/>
    </row>
    <row r="860" s="1" customFormat="1" spans="1:5">
      <c r="A860" s="28" t="s">
        <v>650</v>
      </c>
      <c r="B860" s="17">
        <v>56</v>
      </c>
      <c r="C860" s="17"/>
      <c r="D860" s="14">
        <f>C860/B860</f>
        <v>0</v>
      </c>
      <c r="E860" s="15"/>
    </row>
    <row r="861" s="1" customFormat="1" spans="1:5">
      <c r="A861" s="28" t="s">
        <v>651</v>
      </c>
      <c r="B861" s="17">
        <v>2</v>
      </c>
      <c r="C861" s="17">
        <v>2</v>
      </c>
      <c r="D861" s="14">
        <f>C861/B861</f>
        <v>1</v>
      </c>
      <c r="E861" s="15"/>
    </row>
    <row r="862" s="1" customFormat="1" spans="1:5">
      <c r="A862" s="28" t="s">
        <v>652</v>
      </c>
      <c r="B862" s="17">
        <v>0</v>
      </c>
      <c r="C862" s="15"/>
      <c r="D862" s="14"/>
      <c r="E862" s="15"/>
    </row>
    <row r="863" s="1" customFormat="1" spans="1:5">
      <c r="A863" s="28" t="s">
        <v>653</v>
      </c>
      <c r="B863" s="17">
        <v>0</v>
      </c>
      <c r="C863" s="15"/>
      <c r="D863" s="14"/>
      <c r="E863" s="15"/>
    </row>
    <row r="864" s="1" customFormat="1" spans="1:5">
      <c r="A864" s="28" t="s">
        <v>654</v>
      </c>
      <c r="B864" s="17">
        <v>0</v>
      </c>
      <c r="C864" s="15"/>
      <c r="D864" s="14"/>
      <c r="E864" s="15"/>
    </row>
    <row r="865" s="1" customFormat="1" spans="1:5">
      <c r="A865" s="28" t="s">
        <v>655</v>
      </c>
      <c r="B865" s="17">
        <v>0</v>
      </c>
      <c r="C865" s="15"/>
      <c r="D865" s="14"/>
      <c r="E865" s="15"/>
    </row>
    <row r="866" s="1" customFormat="1" spans="1:5">
      <c r="A866" s="28" t="s">
        <v>656</v>
      </c>
      <c r="B866" s="17">
        <v>4</v>
      </c>
      <c r="C866" s="15"/>
      <c r="D866" s="14"/>
      <c r="E866" s="15"/>
    </row>
    <row r="867" s="1" customFormat="1" spans="1:5">
      <c r="A867" s="28" t="s">
        <v>657</v>
      </c>
      <c r="B867" s="17">
        <v>3</v>
      </c>
      <c r="C867" s="15"/>
      <c r="D867" s="14"/>
      <c r="E867" s="15"/>
    </row>
    <row r="868" s="1" customFormat="1" spans="1:5">
      <c r="A868" s="28" t="s">
        <v>658</v>
      </c>
      <c r="B868" s="17">
        <v>0</v>
      </c>
      <c r="C868" s="15"/>
      <c r="D868" s="14"/>
      <c r="E868" s="15"/>
    </row>
    <row r="869" s="1" customFormat="1" spans="1:5">
      <c r="A869" s="28" t="s">
        <v>659</v>
      </c>
      <c r="B869" s="17">
        <v>0</v>
      </c>
      <c r="C869" s="15"/>
      <c r="D869" s="14"/>
      <c r="E869" s="15"/>
    </row>
    <row r="870" s="1" customFormat="1" spans="1:5">
      <c r="A870" s="28" t="s">
        <v>660</v>
      </c>
      <c r="B870" s="17">
        <v>459</v>
      </c>
      <c r="C870" s="15">
        <v>150</v>
      </c>
      <c r="D870" s="14">
        <f>C870/B870</f>
        <v>0.326797385620915</v>
      </c>
      <c r="E870" s="15"/>
    </row>
    <row r="871" s="1" customFormat="1" spans="1:5">
      <c r="A871" s="28" t="s">
        <v>661</v>
      </c>
      <c r="B871" s="17">
        <v>16</v>
      </c>
      <c r="C871" s="15">
        <v>16</v>
      </c>
      <c r="D871" s="14">
        <f>C871/B871</f>
        <v>1</v>
      </c>
      <c r="E871" s="15"/>
    </row>
    <row r="872" s="1" customFormat="1" spans="1:5">
      <c r="A872" s="28" t="s">
        <v>662</v>
      </c>
      <c r="B872" s="17">
        <v>0</v>
      </c>
      <c r="C872" s="15"/>
      <c r="D872" s="14"/>
      <c r="E872" s="15"/>
    </row>
    <row r="873" s="1" customFormat="1" spans="1:5">
      <c r="A873" s="28" t="s">
        <v>663</v>
      </c>
      <c r="B873" s="17">
        <v>0</v>
      </c>
      <c r="C873" s="15"/>
      <c r="D873" s="14"/>
      <c r="E873" s="15"/>
    </row>
    <row r="874" s="1" customFormat="1" spans="1:5">
      <c r="A874" s="28" t="s">
        <v>664</v>
      </c>
      <c r="B874" s="17">
        <v>0</v>
      </c>
      <c r="C874" s="15"/>
      <c r="D874" s="14"/>
      <c r="E874" s="15"/>
    </row>
    <row r="875" s="1" customFormat="1" spans="1:5">
      <c r="A875" s="28" t="s">
        <v>665</v>
      </c>
      <c r="B875" s="17">
        <v>0</v>
      </c>
      <c r="C875" s="15"/>
      <c r="D875" s="14"/>
      <c r="E875" s="15"/>
    </row>
    <row r="876" s="1" customFormat="1" spans="1:5">
      <c r="A876" s="28" t="s">
        <v>666</v>
      </c>
      <c r="B876" s="17">
        <v>124</v>
      </c>
      <c r="C876" s="15"/>
      <c r="D876" s="14"/>
      <c r="E876" s="15"/>
    </row>
    <row r="877" s="1" customFormat="1" spans="1:5">
      <c r="A877" s="28" t="s">
        <v>667</v>
      </c>
      <c r="B877" s="17">
        <v>0</v>
      </c>
      <c r="C877" s="15"/>
      <c r="D877" s="14"/>
      <c r="E877" s="15"/>
    </row>
    <row r="878" s="1" customFormat="1" spans="1:5">
      <c r="A878" s="28" t="s">
        <v>641</v>
      </c>
      <c r="B878" s="17">
        <v>1</v>
      </c>
      <c r="C878" s="15"/>
      <c r="D878" s="14"/>
      <c r="E878" s="15"/>
    </row>
    <row r="879" s="1" customFormat="1" spans="1:5">
      <c r="A879" s="28" t="s">
        <v>668</v>
      </c>
      <c r="B879" s="17">
        <v>0</v>
      </c>
      <c r="C879" s="15"/>
      <c r="D879" s="14"/>
      <c r="E879" s="15"/>
    </row>
    <row r="880" s="1" customFormat="1" spans="1:5">
      <c r="A880" s="28" t="s">
        <v>669</v>
      </c>
      <c r="B880" s="17">
        <v>150</v>
      </c>
      <c r="C880" s="15"/>
      <c r="D880" s="14"/>
      <c r="E880" s="15"/>
    </row>
    <row r="881" s="1" customFormat="1" spans="1:5">
      <c r="A881" s="28" t="s">
        <v>670</v>
      </c>
      <c r="B881" s="15"/>
      <c r="C881" s="15"/>
      <c r="D881" s="14"/>
      <c r="E881" s="15"/>
    </row>
    <row r="882" s="1" customFormat="1" spans="1:5">
      <c r="A882" s="28" t="s">
        <v>671</v>
      </c>
      <c r="B882" s="15"/>
      <c r="C882" s="15"/>
      <c r="D882" s="14"/>
      <c r="E882" s="15"/>
    </row>
    <row r="883" s="1" customFormat="1" spans="1:5">
      <c r="A883" s="28" t="s">
        <v>672</v>
      </c>
      <c r="B883" s="15">
        <v>150</v>
      </c>
      <c r="C883" s="15">
        <v>1144</v>
      </c>
      <c r="D883" s="14">
        <f>C883/B883</f>
        <v>7.62666666666667</v>
      </c>
      <c r="E883" s="15"/>
    </row>
    <row r="884" s="1" customFormat="1" spans="1:5">
      <c r="A884" s="28" t="s">
        <v>673</v>
      </c>
      <c r="B884" s="15">
        <f>SUM(B885:B894)</f>
        <v>1434</v>
      </c>
      <c r="C884" s="15">
        <f>SUM(C885:C894)</f>
        <v>785</v>
      </c>
      <c r="D884" s="14">
        <f>C884/B884</f>
        <v>0.54741980474198</v>
      </c>
      <c r="E884" s="15"/>
    </row>
    <row r="885" s="1" customFormat="1" spans="1:5">
      <c r="A885" s="28" t="s">
        <v>11</v>
      </c>
      <c r="B885" s="17">
        <v>47</v>
      </c>
      <c r="C885" s="17">
        <v>121</v>
      </c>
      <c r="D885" s="14">
        <f>C885/B885</f>
        <v>2.57446808510638</v>
      </c>
      <c r="E885" s="15"/>
    </row>
    <row r="886" s="1" customFormat="1" spans="1:5">
      <c r="A886" s="28" t="s">
        <v>12</v>
      </c>
      <c r="B886" s="17">
        <v>560</v>
      </c>
      <c r="C886" s="15">
        <v>11</v>
      </c>
      <c r="D886" s="14">
        <f>C886/B886</f>
        <v>0.0196428571428571</v>
      </c>
      <c r="E886" s="15"/>
    </row>
    <row r="887" s="1" customFormat="1" spans="1:5">
      <c r="A887" s="28" t="s">
        <v>13</v>
      </c>
      <c r="B887" s="17">
        <v>0</v>
      </c>
      <c r="C887" s="15"/>
      <c r="D887" s="14"/>
      <c r="E887" s="15"/>
    </row>
    <row r="888" s="1" customFormat="1" spans="1:5">
      <c r="A888" s="28" t="s">
        <v>674</v>
      </c>
      <c r="B888" s="17">
        <v>246</v>
      </c>
      <c r="C888" s="15"/>
      <c r="D888" s="14"/>
      <c r="E888" s="15"/>
    </row>
    <row r="889" s="1" customFormat="1" spans="1:5">
      <c r="A889" s="28" t="s">
        <v>675</v>
      </c>
      <c r="B889" s="17">
        <v>0</v>
      </c>
      <c r="C889" s="15"/>
      <c r="D889" s="14"/>
      <c r="E889" s="15"/>
    </row>
    <row r="890" s="1" customFormat="1" spans="1:5">
      <c r="A890" s="28" t="s">
        <v>676</v>
      </c>
      <c r="B890" s="17">
        <v>0</v>
      </c>
      <c r="C890" s="15"/>
      <c r="D890" s="14"/>
      <c r="E890" s="15"/>
    </row>
    <row r="891" s="1" customFormat="1" spans="1:5">
      <c r="A891" s="28" t="s">
        <v>677</v>
      </c>
      <c r="B891" s="17">
        <v>0</v>
      </c>
      <c r="C891" s="15"/>
      <c r="D891" s="14"/>
      <c r="E891" s="15"/>
    </row>
    <row r="892" s="1" customFormat="1" spans="1:5">
      <c r="A892" s="28" t="s">
        <v>678</v>
      </c>
      <c r="B892" s="17">
        <v>0</v>
      </c>
      <c r="C892" s="15"/>
      <c r="D892" s="14"/>
      <c r="E892" s="15"/>
    </row>
    <row r="893" s="1" customFormat="1" spans="1:5">
      <c r="A893" s="28" t="s">
        <v>679</v>
      </c>
      <c r="B893" s="17">
        <v>0</v>
      </c>
      <c r="C893" s="15"/>
      <c r="D893" s="14"/>
      <c r="E893" s="15"/>
    </row>
    <row r="894" s="1" customFormat="1" spans="1:5">
      <c r="A894" s="28" t="s">
        <v>680</v>
      </c>
      <c r="B894" s="17">
        <v>581</v>
      </c>
      <c r="C894" s="15">
        <f>453+200</f>
        <v>653</v>
      </c>
      <c r="D894" s="14">
        <f>C894/B894</f>
        <v>1.12392426850258</v>
      </c>
      <c r="E894" s="15"/>
    </row>
    <row r="895" s="1" customFormat="1" spans="1:5">
      <c r="A895" s="28" t="s">
        <v>681</v>
      </c>
      <c r="B895" s="15">
        <f>SUM(B896:B901)</f>
        <v>3537</v>
      </c>
      <c r="C895" s="15">
        <f>SUM(C896:C901)</f>
        <v>1100</v>
      </c>
      <c r="D895" s="14">
        <f>C895/B895</f>
        <v>0.310998020921685</v>
      </c>
      <c r="E895" s="15"/>
    </row>
    <row r="896" s="1" customFormat="1" spans="1:5">
      <c r="A896" s="28" t="s">
        <v>682</v>
      </c>
      <c r="B896" s="17">
        <v>1158</v>
      </c>
      <c r="C896" s="15"/>
      <c r="D896" s="14">
        <f>C896/B896</f>
        <v>0</v>
      </c>
      <c r="E896" s="15"/>
    </row>
    <row r="897" s="1" customFormat="1" spans="1:5">
      <c r="A897" s="28" t="s">
        <v>683</v>
      </c>
      <c r="B897" s="17">
        <v>0</v>
      </c>
      <c r="C897" s="15"/>
      <c r="D897" s="14"/>
      <c r="E897" s="15"/>
    </row>
    <row r="898" s="1" customFormat="1" spans="1:5">
      <c r="A898" s="28" t="s">
        <v>684</v>
      </c>
      <c r="B898" s="17">
        <v>364</v>
      </c>
      <c r="C898" s="17">
        <v>500</v>
      </c>
      <c r="D898" s="14">
        <f>C898/B898</f>
        <v>1.37362637362637</v>
      </c>
      <c r="E898" s="15"/>
    </row>
    <row r="899" s="1" customFormat="1" spans="1:5">
      <c r="A899" s="28" t="s">
        <v>685</v>
      </c>
      <c r="B899" s="17">
        <v>591</v>
      </c>
      <c r="C899" s="17">
        <v>600</v>
      </c>
      <c r="D899" s="14">
        <f>C899/B899</f>
        <v>1.01522842639594</v>
      </c>
      <c r="E899" s="15"/>
    </row>
    <row r="900" s="1" customFormat="1" spans="1:5">
      <c r="A900" s="28" t="s">
        <v>686</v>
      </c>
      <c r="B900" s="17">
        <v>0</v>
      </c>
      <c r="C900" s="15"/>
      <c r="D900" s="14"/>
      <c r="E900" s="15"/>
    </row>
    <row r="901" s="1" customFormat="1" spans="1:5">
      <c r="A901" s="28" t="s">
        <v>687</v>
      </c>
      <c r="B901" s="17">
        <v>1424</v>
      </c>
      <c r="C901" s="15"/>
      <c r="D901" s="14">
        <f>C901/B901</f>
        <v>0</v>
      </c>
      <c r="E901" s="15"/>
    </row>
    <row r="902" s="1" customFormat="1" spans="1:5">
      <c r="A902" s="28" t="s">
        <v>688</v>
      </c>
      <c r="B902" s="15">
        <f>SUM(B903:B908)</f>
        <v>810</v>
      </c>
      <c r="C902" s="15">
        <f>SUM(C903:C908)</f>
        <v>1067</v>
      </c>
      <c r="D902" s="14">
        <f>C902/B902</f>
        <v>1.31728395061728</v>
      </c>
      <c r="E902" s="15"/>
    </row>
    <row r="903" s="1" customFormat="1" spans="1:5">
      <c r="A903" s="28" t="s">
        <v>689</v>
      </c>
      <c r="B903" s="17">
        <v>0</v>
      </c>
      <c r="C903" s="15"/>
      <c r="D903" s="14"/>
      <c r="E903" s="15"/>
    </row>
    <row r="904" s="1" customFormat="1" spans="1:5">
      <c r="A904" s="28" t="s">
        <v>690</v>
      </c>
      <c r="B904" s="17">
        <v>1</v>
      </c>
      <c r="C904" s="15"/>
      <c r="D904" s="14"/>
      <c r="E904" s="15"/>
    </row>
    <row r="905" s="1" customFormat="1" spans="1:5">
      <c r="A905" s="28" t="s">
        <v>691</v>
      </c>
      <c r="B905" s="17">
        <v>183</v>
      </c>
      <c r="C905" s="15"/>
      <c r="D905" s="14"/>
      <c r="E905" s="15"/>
    </row>
    <row r="906" s="1" customFormat="1" spans="1:5">
      <c r="A906" s="28" t="s">
        <v>692</v>
      </c>
      <c r="B906" s="17">
        <v>586</v>
      </c>
      <c r="C906" s="15">
        <f>33+122+265</f>
        <v>420</v>
      </c>
      <c r="D906" s="14">
        <f>C906/B906</f>
        <v>0.716723549488055</v>
      </c>
      <c r="E906" s="15"/>
    </row>
    <row r="907" s="1" customFormat="1" spans="1:5">
      <c r="A907" s="28" t="s">
        <v>693</v>
      </c>
      <c r="B907" s="17">
        <v>40</v>
      </c>
      <c r="C907" s="15"/>
      <c r="D907" s="14"/>
      <c r="E907" s="15"/>
    </row>
    <row r="908" s="1" customFormat="1" spans="1:5">
      <c r="A908" s="28" t="s">
        <v>694</v>
      </c>
      <c r="B908" s="17">
        <v>0</v>
      </c>
      <c r="C908" s="15">
        <f>1067-420</f>
        <v>647</v>
      </c>
      <c r="D908" s="14"/>
      <c r="E908" s="15"/>
    </row>
    <row r="909" s="1" customFormat="1" spans="1:5">
      <c r="A909" s="28" t="s">
        <v>695</v>
      </c>
      <c r="B909" s="15">
        <f>SUM(B910:B911)</f>
        <v>0</v>
      </c>
      <c r="C909" s="15">
        <f>SUM(C910:C911)</f>
        <v>0</v>
      </c>
      <c r="D909" s="14"/>
      <c r="E909" s="15"/>
    </row>
    <row r="910" s="1" customFormat="1" spans="1:5">
      <c r="A910" s="28" t="s">
        <v>696</v>
      </c>
      <c r="B910" s="15"/>
      <c r="C910" s="15"/>
      <c r="D910" s="14"/>
      <c r="E910" s="15"/>
    </row>
    <row r="911" s="1" customFormat="1" spans="1:5">
      <c r="A911" s="28" t="s">
        <v>697</v>
      </c>
      <c r="B911" s="15"/>
      <c r="C911" s="15"/>
      <c r="D911" s="14"/>
      <c r="E911" s="15"/>
    </row>
    <row r="912" s="1" customFormat="1" spans="1:5">
      <c r="A912" s="28" t="s">
        <v>698</v>
      </c>
      <c r="B912" s="15">
        <f>SUM(B913:B914)</f>
        <v>273</v>
      </c>
      <c r="C912" s="15">
        <f>SUM(C913:C914)</f>
        <v>59</v>
      </c>
      <c r="D912" s="14">
        <f>C912/B912</f>
        <v>0.216117216117216</v>
      </c>
      <c r="E912" s="15"/>
    </row>
    <row r="913" s="1" customFormat="1" spans="1:5">
      <c r="A913" s="28" t="s">
        <v>699</v>
      </c>
      <c r="B913" s="15"/>
      <c r="C913" s="15"/>
      <c r="D913" s="14"/>
      <c r="E913" s="15"/>
    </row>
    <row r="914" s="1" customFormat="1" spans="1:5">
      <c r="A914" s="28" t="s">
        <v>700</v>
      </c>
      <c r="B914" s="15">
        <v>273</v>
      </c>
      <c r="C914" s="15">
        <v>59</v>
      </c>
      <c r="D914" s="14">
        <f>C914/B914</f>
        <v>0.216117216117216</v>
      </c>
      <c r="E914" s="15"/>
    </row>
    <row r="915" s="1" customFormat="1" spans="1:5">
      <c r="A915" s="28" t="s">
        <v>701</v>
      </c>
      <c r="B915" s="15">
        <f>SUM(B916,B939,B949,B959,B964,B971,B976)</f>
        <v>1416</v>
      </c>
      <c r="C915" s="15">
        <f>SUM(C916,C939,C949,C959,C964,C971,C976)</f>
        <v>7066</v>
      </c>
      <c r="D915" s="14">
        <f>C915/B915</f>
        <v>4.99011299435028</v>
      </c>
      <c r="E915" s="15"/>
    </row>
    <row r="916" s="1" customFormat="1" spans="1:5">
      <c r="A916" s="28" t="s">
        <v>702</v>
      </c>
      <c r="B916" s="15">
        <f>SUM(B917:B938)</f>
        <v>763</v>
      </c>
      <c r="C916" s="15">
        <f>SUM(C917:C938)</f>
        <v>7036</v>
      </c>
      <c r="D916" s="14">
        <f>C916/B916</f>
        <v>9.22149410222805</v>
      </c>
      <c r="E916" s="15"/>
    </row>
    <row r="917" s="1" customFormat="1" spans="1:5">
      <c r="A917" s="28" t="s">
        <v>11</v>
      </c>
      <c r="B917" s="17">
        <v>153</v>
      </c>
      <c r="C917" s="17">
        <v>228</v>
      </c>
      <c r="D917" s="14">
        <f>C917/B917</f>
        <v>1.49019607843137</v>
      </c>
      <c r="E917" s="15"/>
    </row>
    <row r="918" s="1" customFormat="1" spans="1:5">
      <c r="A918" s="28" t="s">
        <v>12</v>
      </c>
      <c r="B918" s="17">
        <v>50</v>
      </c>
      <c r="C918" s="17">
        <v>95</v>
      </c>
      <c r="D918" s="14">
        <f>C918/B918</f>
        <v>1.9</v>
      </c>
      <c r="E918" s="15"/>
    </row>
    <row r="919" s="1" customFormat="1" spans="1:5">
      <c r="A919" s="28" t="s">
        <v>13</v>
      </c>
      <c r="B919" s="17">
        <v>0</v>
      </c>
      <c r="C919" s="17">
        <v>0</v>
      </c>
      <c r="D919" s="14"/>
      <c r="E919" s="15"/>
    </row>
    <row r="920" s="1" customFormat="1" spans="1:5">
      <c r="A920" s="28" t="s">
        <v>703</v>
      </c>
      <c r="B920" s="17">
        <v>560</v>
      </c>
      <c r="C920" s="17">
        <v>6713</v>
      </c>
      <c r="D920" s="14">
        <f>C920/B920</f>
        <v>11.9875</v>
      </c>
      <c r="E920" s="15"/>
    </row>
    <row r="921" s="1" customFormat="1" spans="1:5">
      <c r="A921" s="28" t="s">
        <v>704</v>
      </c>
      <c r="B921" s="17">
        <v>0</v>
      </c>
      <c r="C921" s="17">
        <v>0</v>
      </c>
      <c r="D921" s="14"/>
      <c r="E921" s="15"/>
    </row>
    <row r="922" s="1" customFormat="1" spans="1:5">
      <c r="A922" s="28" t="s">
        <v>705</v>
      </c>
      <c r="B922" s="17">
        <v>0</v>
      </c>
      <c r="C922" s="17">
        <v>0</v>
      </c>
      <c r="D922" s="14"/>
      <c r="E922" s="15"/>
    </row>
    <row r="923" s="1" customFormat="1" spans="1:5">
      <c r="A923" s="28" t="s">
        <v>706</v>
      </c>
      <c r="B923" s="17">
        <v>0</v>
      </c>
      <c r="C923" s="17">
        <v>0</v>
      </c>
      <c r="D923" s="14"/>
      <c r="E923" s="15"/>
    </row>
    <row r="924" s="1" customFormat="1" spans="1:5">
      <c r="A924" s="28" t="s">
        <v>707</v>
      </c>
      <c r="B924" s="17">
        <v>0</v>
      </c>
      <c r="C924" s="17">
        <v>0</v>
      </c>
      <c r="D924" s="14"/>
      <c r="E924" s="15"/>
    </row>
    <row r="925" s="1" customFormat="1" spans="1:5">
      <c r="A925" s="28" t="s">
        <v>708</v>
      </c>
      <c r="B925" s="17">
        <v>0</v>
      </c>
      <c r="C925" s="17">
        <v>0</v>
      </c>
      <c r="D925" s="14"/>
      <c r="E925" s="15"/>
    </row>
    <row r="926" s="1" customFormat="1" spans="1:5">
      <c r="A926" s="28" t="s">
        <v>709</v>
      </c>
      <c r="B926" s="17">
        <v>0</v>
      </c>
      <c r="C926" s="17">
        <v>0</v>
      </c>
      <c r="D926" s="14"/>
      <c r="E926" s="15"/>
    </row>
    <row r="927" s="1" customFormat="1" spans="1:5">
      <c r="A927" s="28" t="s">
        <v>710</v>
      </c>
      <c r="B927" s="17">
        <v>0</v>
      </c>
      <c r="C927" s="17">
        <v>0</v>
      </c>
      <c r="D927" s="14"/>
      <c r="E927" s="15"/>
    </row>
    <row r="928" s="1" customFormat="1" spans="1:5">
      <c r="A928" s="28" t="s">
        <v>711</v>
      </c>
      <c r="B928" s="17">
        <v>0</v>
      </c>
      <c r="C928" s="17">
        <v>0</v>
      </c>
      <c r="D928" s="14"/>
      <c r="E928" s="15"/>
    </row>
    <row r="929" s="1" customFormat="1" spans="1:5">
      <c r="A929" s="28" t="s">
        <v>712</v>
      </c>
      <c r="B929" s="17">
        <v>0</v>
      </c>
      <c r="C929" s="17">
        <v>0</v>
      </c>
      <c r="D929" s="14"/>
      <c r="E929" s="15"/>
    </row>
    <row r="930" s="1" customFormat="1" spans="1:5">
      <c r="A930" s="28" t="s">
        <v>713</v>
      </c>
      <c r="B930" s="17">
        <v>0</v>
      </c>
      <c r="C930" s="17">
        <v>0</v>
      </c>
      <c r="D930" s="14"/>
      <c r="E930" s="15"/>
    </row>
    <row r="931" s="1" customFormat="1" spans="1:5">
      <c r="A931" s="28" t="s">
        <v>714</v>
      </c>
      <c r="B931" s="17">
        <v>0</v>
      </c>
      <c r="C931" s="17">
        <v>0</v>
      </c>
      <c r="D931" s="14"/>
      <c r="E931" s="15"/>
    </row>
    <row r="932" s="1" customFormat="1" spans="1:5">
      <c r="A932" s="28" t="s">
        <v>715</v>
      </c>
      <c r="B932" s="17">
        <v>0</v>
      </c>
      <c r="C932" s="17">
        <v>0</v>
      </c>
      <c r="D932" s="14"/>
      <c r="E932" s="15"/>
    </row>
    <row r="933" s="1" customFormat="1" spans="1:5">
      <c r="A933" s="28" t="s">
        <v>716</v>
      </c>
      <c r="B933" s="17">
        <v>0</v>
      </c>
      <c r="C933" s="17">
        <v>0</v>
      </c>
      <c r="D933" s="14"/>
      <c r="E933" s="15"/>
    </row>
    <row r="934" s="1" customFormat="1" spans="1:5">
      <c r="A934" s="28" t="s">
        <v>717</v>
      </c>
      <c r="B934" s="17">
        <v>0</v>
      </c>
      <c r="C934" s="17">
        <v>0</v>
      </c>
      <c r="D934" s="14"/>
      <c r="E934" s="15"/>
    </row>
    <row r="935" s="1" customFormat="1" spans="1:5">
      <c r="A935" s="28" t="s">
        <v>718</v>
      </c>
      <c r="B935" s="17">
        <v>0</v>
      </c>
      <c r="C935" s="17">
        <v>0</v>
      </c>
      <c r="D935" s="14"/>
      <c r="E935" s="15"/>
    </row>
    <row r="936" s="1" customFormat="1" spans="1:5">
      <c r="A936" s="28" t="s">
        <v>719</v>
      </c>
      <c r="B936" s="17">
        <v>0</v>
      </c>
      <c r="C936" s="17">
        <v>0</v>
      </c>
      <c r="D936" s="14"/>
      <c r="E936" s="15"/>
    </row>
    <row r="937" s="1" customFormat="1" spans="1:5">
      <c r="A937" s="28" t="s">
        <v>720</v>
      </c>
      <c r="B937" s="17">
        <v>0</v>
      </c>
      <c r="C937" s="17">
        <v>0</v>
      </c>
      <c r="D937" s="14"/>
      <c r="E937" s="15"/>
    </row>
    <row r="938" s="1" customFormat="1" spans="1:5">
      <c r="A938" s="28" t="s">
        <v>721</v>
      </c>
      <c r="B938" s="17">
        <v>0</v>
      </c>
      <c r="C938" s="17">
        <v>0</v>
      </c>
      <c r="D938" s="14"/>
      <c r="E938" s="15"/>
    </row>
    <row r="939" s="1" customFormat="1" spans="1:5">
      <c r="A939" s="28" t="s">
        <v>722</v>
      </c>
      <c r="B939" s="15">
        <f>SUM(B940:B948)</f>
        <v>0</v>
      </c>
      <c r="C939" s="15">
        <f>SUM(C940:C948)</f>
        <v>0</v>
      </c>
      <c r="D939" s="14"/>
      <c r="E939" s="15"/>
    </row>
    <row r="940" s="1" customFormat="1" spans="1:5">
      <c r="A940" s="28" t="s">
        <v>11</v>
      </c>
      <c r="B940" s="15"/>
      <c r="C940" s="15"/>
      <c r="D940" s="14"/>
      <c r="E940" s="15"/>
    </row>
    <row r="941" s="1" customFormat="1" spans="1:5">
      <c r="A941" s="28" t="s">
        <v>12</v>
      </c>
      <c r="B941" s="15"/>
      <c r="C941" s="15"/>
      <c r="D941" s="14"/>
      <c r="E941" s="15"/>
    </row>
    <row r="942" s="1" customFormat="1" spans="1:5">
      <c r="A942" s="28" t="s">
        <v>13</v>
      </c>
      <c r="B942" s="15"/>
      <c r="C942" s="15"/>
      <c r="D942" s="14"/>
      <c r="E942" s="15"/>
    </row>
    <row r="943" s="1" customFormat="1" spans="1:5">
      <c r="A943" s="28" t="s">
        <v>723</v>
      </c>
      <c r="B943" s="15"/>
      <c r="C943" s="15"/>
      <c r="D943" s="14"/>
      <c r="E943" s="15"/>
    </row>
    <row r="944" s="1" customFormat="1" spans="1:5">
      <c r="A944" s="28" t="s">
        <v>724</v>
      </c>
      <c r="B944" s="15"/>
      <c r="C944" s="15"/>
      <c r="D944" s="14"/>
      <c r="E944" s="15"/>
    </row>
    <row r="945" s="1" customFormat="1" spans="1:5">
      <c r="A945" s="28" t="s">
        <v>725</v>
      </c>
      <c r="B945" s="15"/>
      <c r="C945" s="15"/>
      <c r="D945" s="14"/>
      <c r="E945" s="15"/>
    </row>
    <row r="946" s="1" customFormat="1" spans="1:5">
      <c r="A946" s="28" t="s">
        <v>726</v>
      </c>
      <c r="B946" s="15"/>
      <c r="C946" s="15"/>
      <c r="D946" s="14"/>
      <c r="E946" s="15"/>
    </row>
    <row r="947" s="1" customFormat="1" spans="1:5">
      <c r="A947" s="28" t="s">
        <v>727</v>
      </c>
      <c r="B947" s="15"/>
      <c r="C947" s="15"/>
      <c r="D947" s="14"/>
      <c r="E947" s="15"/>
    </row>
    <row r="948" s="1" customFormat="1" spans="1:5">
      <c r="A948" s="28" t="s">
        <v>728</v>
      </c>
      <c r="B948" s="15"/>
      <c r="C948" s="15"/>
      <c r="D948" s="14"/>
      <c r="E948" s="15"/>
    </row>
    <row r="949" s="1" customFormat="1" spans="1:5">
      <c r="A949" s="28" t="s">
        <v>729</v>
      </c>
      <c r="B949" s="15">
        <f>SUM(B950:B958)</f>
        <v>0</v>
      </c>
      <c r="C949" s="15">
        <f>SUM(C950:C958)</f>
        <v>0</v>
      </c>
      <c r="D949" s="14"/>
      <c r="E949" s="15"/>
    </row>
    <row r="950" s="1" customFormat="1" spans="1:5">
      <c r="A950" s="28" t="s">
        <v>11</v>
      </c>
      <c r="B950" s="15"/>
      <c r="C950" s="15"/>
      <c r="D950" s="14"/>
      <c r="E950" s="15"/>
    </row>
    <row r="951" s="1" customFormat="1" spans="1:5">
      <c r="A951" s="28" t="s">
        <v>12</v>
      </c>
      <c r="B951" s="15"/>
      <c r="C951" s="15"/>
      <c r="D951" s="14"/>
      <c r="E951" s="15"/>
    </row>
    <row r="952" s="1" customFormat="1" spans="1:5">
      <c r="A952" s="28" t="s">
        <v>13</v>
      </c>
      <c r="B952" s="15"/>
      <c r="C952" s="15"/>
      <c r="D952" s="14"/>
      <c r="E952" s="15"/>
    </row>
    <row r="953" s="1" customFormat="1" spans="1:5">
      <c r="A953" s="28" t="s">
        <v>730</v>
      </c>
      <c r="B953" s="15"/>
      <c r="C953" s="15"/>
      <c r="D953" s="14"/>
      <c r="E953" s="15"/>
    </row>
    <row r="954" s="1" customFormat="1" spans="1:5">
      <c r="A954" s="28" t="s">
        <v>731</v>
      </c>
      <c r="B954" s="15"/>
      <c r="C954" s="15"/>
      <c r="D954" s="14"/>
      <c r="E954" s="15"/>
    </row>
    <row r="955" s="1" customFormat="1" spans="1:5">
      <c r="A955" s="28" t="s">
        <v>732</v>
      </c>
      <c r="B955" s="15"/>
      <c r="C955" s="15"/>
      <c r="D955" s="14"/>
      <c r="E955" s="15"/>
    </row>
    <row r="956" s="1" customFormat="1" spans="1:5">
      <c r="A956" s="28" t="s">
        <v>733</v>
      </c>
      <c r="B956" s="15"/>
      <c r="C956" s="15"/>
      <c r="D956" s="14"/>
      <c r="E956" s="15"/>
    </row>
    <row r="957" s="1" customFormat="1" spans="1:5">
      <c r="A957" s="28" t="s">
        <v>734</v>
      </c>
      <c r="B957" s="15"/>
      <c r="C957" s="15"/>
      <c r="D957" s="14"/>
      <c r="E957" s="15"/>
    </row>
    <row r="958" s="1" customFormat="1" spans="1:5">
      <c r="A958" s="28" t="s">
        <v>735</v>
      </c>
      <c r="B958" s="15"/>
      <c r="C958" s="15"/>
      <c r="D958" s="14"/>
      <c r="E958" s="15"/>
    </row>
    <row r="959" s="1" customFormat="1" spans="1:5">
      <c r="A959" s="28" t="s">
        <v>736</v>
      </c>
      <c r="B959" s="15">
        <f>SUM(B960:B963)</f>
        <v>31</v>
      </c>
      <c r="C959" s="15">
        <f>SUM(C960:C963)</f>
        <v>0</v>
      </c>
      <c r="D959" s="14"/>
      <c r="E959" s="15"/>
    </row>
    <row r="960" s="1" customFormat="1" spans="1:5">
      <c r="A960" s="28" t="s">
        <v>737</v>
      </c>
      <c r="B960" s="15"/>
      <c r="C960" s="15"/>
      <c r="D960" s="14"/>
      <c r="E960" s="15"/>
    </row>
    <row r="961" s="1" customFormat="1" spans="1:5">
      <c r="A961" s="28" t="s">
        <v>738</v>
      </c>
      <c r="B961" s="15"/>
      <c r="C961" s="15"/>
      <c r="D961" s="14"/>
      <c r="E961" s="15"/>
    </row>
    <row r="962" s="1" customFormat="1" spans="1:5">
      <c r="A962" s="28" t="s">
        <v>739</v>
      </c>
      <c r="B962" s="15"/>
      <c r="C962" s="15"/>
      <c r="D962" s="14"/>
      <c r="E962" s="15"/>
    </row>
    <row r="963" s="1" customFormat="1" spans="1:5">
      <c r="A963" s="28" t="s">
        <v>740</v>
      </c>
      <c r="B963" s="17">
        <v>31</v>
      </c>
      <c r="C963" s="17"/>
      <c r="D963" s="14"/>
      <c r="E963" s="15"/>
    </row>
    <row r="964" s="1" customFormat="1" spans="1:5">
      <c r="A964" s="28" t="s">
        <v>741</v>
      </c>
      <c r="B964" s="15">
        <f>SUM(B965:B970)</f>
        <v>0</v>
      </c>
      <c r="C964" s="15">
        <f>SUM(C965:C970)</f>
        <v>0</v>
      </c>
      <c r="D964" s="14"/>
      <c r="E964" s="15"/>
    </row>
    <row r="965" s="1" customFormat="1" spans="1:5">
      <c r="A965" s="28" t="s">
        <v>11</v>
      </c>
      <c r="B965" s="15"/>
      <c r="C965" s="15"/>
      <c r="D965" s="14"/>
      <c r="E965" s="15"/>
    </row>
    <row r="966" s="1" customFormat="1" spans="1:5">
      <c r="A966" s="28" t="s">
        <v>12</v>
      </c>
      <c r="B966" s="15"/>
      <c r="C966" s="15"/>
      <c r="D966" s="14"/>
      <c r="E966" s="15"/>
    </row>
    <row r="967" s="1" customFormat="1" spans="1:5">
      <c r="A967" s="28" t="s">
        <v>13</v>
      </c>
      <c r="B967" s="15"/>
      <c r="C967" s="15"/>
      <c r="D967" s="14"/>
      <c r="E967" s="15"/>
    </row>
    <row r="968" s="1" customFormat="1" spans="1:5">
      <c r="A968" s="28" t="s">
        <v>727</v>
      </c>
      <c r="B968" s="15"/>
      <c r="C968" s="15"/>
      <c r="D968" s="14"/>
      <c r="E968" s="15"/>
    </row>
    <row r="969" s="1" customFormat="1" spans="1:5">
      <c r="A969" s="28" t="s">
        <v>742</v>
      </c>
      <c r="B969" s="15"/>
      <c r="C969" s="15"/>
      <c r="D969" s="14"/>
      <c r="E969" s="15"/>
    </row>
    <row r="970" s="1" customFormat="1" spans="1:5">
      <c r="A970" s="28" t="s">
        <v>743</v>
      </c>
      <c r="B970" s="15"/>
      <c r="C970" s="15"/>
      <c r="D970" s="14"/>
      <c r="E970" s="15"/>
    </row>
    <row r="971" s="1" customFormat="1" spans="1:5">
      <c r="A971" s="28" t="s">
        <v>744</v>
      </c>
      <c r="B971" s="15">
        <f>SUM(B972:B975)</f>
        <v>20</v>
      </c>
      <c r="C971" s="15">
        <f>SUM(C972:C975)</f>
        <v>30</v>
      </c>
      <c r="D971" s="14">
        <f>C971/B971</f>
        <v>1.5</v>
      </c>
      <c r="E971" s="15"/>
    </row>
    <row r="972" s="1" customFormat="1" spans="1:5">
      <c r="A972" s="28" t="s">
        <v>745</v>
      </c>
      <c r="B972" s="17">
        <v>20</v>
      </c>
      <c r="C972" s="15"/>
      <c r="D972" s="14">
        <f>C972/B972</f>
        <v>0</v>
      </c>
      <c r="E972" s="15"/>
    </row>
    <row r="973" s="1" customFormat="1" spans="1:5">
      <c r="A973" s="28" t="s">
        <v>746</v>
      </c>
      <c r="B973" s="15"/>
      <c r="C973" s="15"/>
      <c r="D973" s="14"/>
      <c r="E973" s="15"/>
    </row>
    <row r="974" s="1" customFormat="1" spans="1:5">
      <c r="A974" s="28" t="s">
        <v>747</v>
      </c>
      <c r="B974" s="15"/>
      <c r="C974" s="15"/>
      <c r="D974" s="14"/>
      <c r="E974" s="15"/>
    </row>
    <row r="975" s="1" customFormat="1" spans="1:5">
      <c r="A975" s="28" t="s">
        <v>748</v>
      </c>
      <c r="B975" s="15"/>
      <c r="C975" s="15">
        <v>30</v>
      </c>
      <c r="D975" s="14"/>
      <c r="E975" s="15"/>
    </row>
    <row r="976" s="1" customFormat="1" spans="1:5">
      <c r="A976" s="28" t="s">
        <v>749</v>
      </c>
      <c r="B976" s="15">
        <f>SUM(B977:B978)</f>
        <v>602</v>
      </c>
      <c r="C976" s="15">
        <f>SUM(C977:C978)</f>
        <v>0</v>
      </c>
      <c r="D976" s="14"/>
      <c r="E976" s="15"/>
    </row>
    <row r="977" s="1" customFormat="1" spans="1:5">
      <c r="A977" s="28" t="s">
        <v>750</v>
      </c>
      <c r="B977" s="15"/>
      <c r="C977" s="15"/>
      <c r="D977" s="14"/>
      <c r="E977" s="15"/>
    </row>
    <row r="978" s="1" customFormat="1" spans="1:5">
      <c r="A978" s="28" t="s">
        <v>751</v>
      </c>
      <c r="B978" s="17">
        <v>602</v>
      </c>
      <c r="C978" s="15"/>
      <c r="D978" s="14"/>
      <c r="E978" s="15"/>
    </row>
    <row r="979" s="1" customFormat="1" spans="1:5">
      <c r="A979" s="28" t="s">
        <v>752</v>
      </c>
      <c r="B979" s="15">
        <f>SUM(B980,B990,B1006,B1011,B1025,B1032,B1039)</f>
        <v>622</v>
      </c>
      <c r="C979" s="15">
        <f>SUM(C980,C990,C1006,C1011,C1025,C1032,C1039)</f>
        <v>102</v>
      </c>
      <c r="D979" s="14">
        <f>C979/B979</f>
        <v>0.163987138263666</v>
      </c>
      <c r="E979" s="15"/>
    </row>
    <row r="980" s="1" customFormat="1" spans="1:5">
      <c r="A980" s="28" t="s">
        <v>753</v>
      </c>
      <c r="B980" s="15">
        <f>SUM(B981:B989)</f>
        <v>0</v>
      </c>
      <c r="C980" s="15">
        <f>SUM(C981:C989)</f>
        <v>0</v>
      </c>
      <c r="D980" s="14"/>
      <c r="E980" s="15"/>
    </row>
    <row r="981" s="1" customFormat="1" spans="1:5">
      <c r="A981" s="28" t="s">
        <v>11</v>
      </c>
      <c r="B981" s="15"/>
      <c r="C981" s="15"/>
      <c r="D981" s="14"/>
      <c r="E981" s="15"/>
    </row>
    <row r="982" s="1" customFormat="1" spans="1:5">
      <c r="A982" s="28" t="s">
        <v>12</v>
      </c>
      <c r="B982" s="15"/>
      <c r="C982" s="15"/>
      <c r="D982" s="14"/>
      <c r="E982" s="15"/>
    </row>
    <row r="983" s="1" customFormat="1" spans="1:5">
      <c r="A983" s="28" t="s">
        <v>13</v>
      </c>
      <c r="B983" s="15"/>
      <c r="C983" s="15"/>
      <c r="D983" s="14"/>
      <c r="E983" s="15"/>
    </row>
    <row r="984" s="1" customFormat="1" spans="1:5">
      <c r="A984" s="28" t="s">
        <v>754</v>
      </c>
      <c r="B984" s="15"/>
      <c r="C984" s="15"/>
      <c r="D984" s="14"/>
      <c r="E984" s="15"/>
    </row>
    <row r="985" s="1" customFormat="1" spans="1:5">
      <c r="A985" s="28" t="s">
        <v>755</v>
      </c>
      <c r="B985" s="15"/>
      <c r="C985" s="15"/>
      <c r="D985" s="14"/>
      <c r="E985" s="15"/>
    </row>
    <row r="986" s="1" customFormat="1" spans="1:5">
      <c r="A986" s="28" t="s">
        <v>756</v>
      </c>
      <c r="B986" s="15"/>
      <c r="C986" s="15"/>
      <c r="D986" s="14"/>
      <c r="E986" s="15"/>
    </row>
    <row r="987" s="1" customFormat="1" spans="1:5">
      <c r="A987" s="28" t="s">
        <v>757</v>
      </c>
      <c r="B987" s="15"/>
      <c r="C987" s="15"/>
      <c r="D987" s="14"/>
      <c r="E987" s="15"/>
    </row>
    <row r="988" s="1" customFormat="1" spans="1:5">
      <c r="A988" s="28" t="s">
        <v>758</v>
      </c>
      <c r="B988" s="15"/>
      <c r="C988" s="15"/>
      <c r="D988" s="14"/>
      <c r="E988" s="15"/>
    </row>
    <row r="989" s="1" customFormat="1" spans="1:5">
      <c r="A989" s="28" t="s">
        <v>759</v>
      </c>
      <c r="B989" s="15"/>
      <c r="C989" s="15"/>
      <c r="D989" s="14"/>
      <c r="E989" s="15"/>
    </row>
    <row r="990" s="1" customFormat="1" spans="1:5">
      <c r="A990" s="28" t="s">
        <v>760</v>
      </c>
      <c r="B990" s="15">
        <f>SUM(B991:B1005)</f>
        <v>0</v>
      </c>
      <c r="C990" s="15">
        <f>SUM(C991:C1005)</f>
        <v>0</v>
      </c>
      <c r="D990" s="14"/>
      <c r="E990" s="15"/>
    </row>
    <row r="991" s="1" customFormat="1" spans="1:5">
      <c r="A991" s="28" t="s">
        <v>11</v>
      </c>
      <c r="B991" s="15"/>
      <c r="C991" s="15"/>
      <c r="D991" s="14"/>
      <c r="E991" s="15"/>
    </row>
    <row r="992" s="1" customFormat="1" spans="1:5">
      <c r="A992" s="28" t="s">
        <v>12</v>
      </c>
      <c r="B992" s="15"/>
      <c r="C992" s="15"/>
      <c r="D992" s="14"/>
      <c r="E992" s="15"/>
    </row>
    <row r="993" s="1" customFormat="1" spans="1:5">
      <c r="A993" s="28" t="s">
        <v>13</v>
      </c>
      <c r="B993" s="15"/>
      <c r="C993" s="15"/>
      <c r="D993" s="14"/>
      <c r="E993" s="15"/>
    </row>
    <row r="994" s="1" customFormat="1" spans="1:5">
      <c r="A994" s="28" t="s">
        <v>761</v>
      </c>
      <c r="B994" s="15"/>
      <c r="C994" s="15"/>
      <c r="D994" s="14"/>
      <c r="E994" s="15"/>
    </row>
    <row r="995" s="1" customFormat="1" spans="1:5">
      <c r="A995" s="28" t="s">
        <v>762</v>
      </c>
      <c r="B995" s="15"/>
      <c r="C995" s="15"/>
      <c r="D995" s="14"/>
      <c r="E995" s="15"/>
    </row>
    <row r="996" s="1" customFormat="1" spans="1:5">
      <c r="A996" s="28" t="s">
        <v>763</v>
      </c>
      <c r="B996" s="15"/>
      <c r="C996" s="15"/>
      <c r="D996" s="14"/>
      <c r="E996" s="15"/>
    </row>
    <row r="997" s="1" customFormat="1" spans="1:5">
      <c r="A997" s="28" t="s">
        <v>764</v>
      </c>
      <c r="B997" s="15"/>
      <c r="C997" s="15"/>
      <c r="D997" s="14"/>
      <c r="E997" s="15"/>
    </row>
    <row r="998" s="1" customFormat="1" spans="1:5">
      <c r="A998" s="28" t="s">
        <v>765</v>
      </c>
      <c r="B998" s="15"/>
      <c r="C998" s="15"/>
      <c r="D998" s="14"/>
      <c r="E998" s="15"/>
    </row>
    <row r="999" s="1" customFormat="1" spans="1:5">
      <c r="A999" s="28" t="s">
        <v>766</v>
      </c>
      <c r="B999" s="15"/>
      <c r="C999" s="15"/>
      <c r="D999" s="14"/>
      <c r="E999" s="15"/>
    </row>
    <row r="1000" s="1" customFormat="1" spans="1:5">
      <c r="A1000" s="28" t="s">
        <v>767</v>
      </c>
      <c r="B1000" s="15"/>
      <c r="C1000" s="15"/>
      <c r="D1000" s="14"/>
      <c r="E1000" s="15"/>
    </row>
    <row r="1001" s="1" customFormat="1" spans="1:5">
      <c r="A1001" s="28" t="s">
        <v>768</v>
      </c>
      <c r="B1001" s="15"/>
      <c r="C1001" s="15"/>
      <c r="D1001" s="14"/>
      <c r="E1001" s="15"/>
    </row>
    <row r="1002" s="1" customFormat="1" spans="1:5">
      <c r="A1002" s="28" t="s">
        <v>769</v>
      </c>
      <c r="B1002" s="15"/>
      <c r="C1002" s="15"/>
      <c r="D1002" s="14"/>
      <c r="E1002" s="15"/>
    </row>
    <row r="1003" s="1" customFormat="1" spans="1:5">
      <c r="A1003" s="28" t="s">
        <v>770</v>
      </c>
      <c r="B1003" s="15"/>
      <c r="C1003" s="15"/>
      <c r="D1003" s="14"/>
      <c r="E1003" s="15"/>
    </row>
    <row r="1004" s="1" customFormat="1" spans="1:5">
      <c r="A1004" s="28" t="s">
        <v>771</v>
      </c>
      <c r="B1004" s="15"/>
      <c r="C1004" s="15"/>
      <c r="D1004" s="14"/>
      <c r="E1004" s="15"/>
    </row>
    <row r="1005" s="1" customFormat="1" spans="1:5">
      <c r="A1005" s="28" t="s">
        <v>772</v>
      </c>
      <c r="B1005" s="15"/>
      <c r="C1005" s="15"/>
      <c r="D1005" s="14"/>
      <c r="E1005" s="15"/>
    </row>
    <row r="1006" s="1" customFormat="1" spans="1:5">
      <c r="A1006" s="28" t="s">
        <v>773</v>
      </c>
      <c r="B1006" s="15">
        <f>SUM(B1007:B1010)</f>
        <v>0</v>
      </c>
      <c r="C1006" s="15">
        <f>SUM(C1007:C1010)</f>
        <v>0</v>
      </c>
      <c r="D1006" s="14"/>
      <c r="E1006" s="15"/>
    </row>
    <row r="1007" s="1" customFormat="1" spans="1:5">
      <c r="A1007" s="28" t="s">
        <v>11</v>
      </c>
      <c r="B1007" s="15"/>
      <c r="C1007" s="15"/>
      <c r="D1007" s="14"/>
      <c r="E1007" s="15"/>
    </row>
    <row r="1008" s="1" customFormat="1" spans="1:5">
      <c r="A1008" s="28" t="s">
        <v>12</v>
      </c>
      <c r="B1008" s="15"/>
      <c r="C1008" s="15"/>
      <c r="D1008" s="14"/>
      <c r="E1008" s="15"/>
    </row>
    <row r="1009" s="1" customFormat="1" spans="1:5">
      <c r="A1009" s="28" t="s">
        <v>13</v>
      </c>
      <c r="B1009" s="15"/>
      <c r="C1009" s="15"/>
      <c r="D1009" s="14"/>
      <c r="E1009" s="15"/>
    </row>
    <row r="1010" s="1" customFormat="1" spans="1:5">
      <c r="A1010" s="28" t="s">
        <v>774</v>
      </c>
      <c r="B1010" s="15"/>
      <c r="C1010" s="15"/>
      <c r="D1010" s="14"/>
      <c r="E1010" s="15"/>
    </row>
    <row r="1011" s="1" customFormat="1" spans="1:5">
      <c r="A1011" s="28" t="s">
        <v>775</v>
      </c>
      <c r="B1011" s="15">
        <f>SUM(B1012:B1024)</f>
        <v>409</v>
      </c>
      <c r="C1011" s="15">
        <f>SUM(C1012:C1024)</f>
        <v>0</v>
      </c>
      <c r="D1011" s="14"/>
      <c r="E1011" s="15"/>
    </row>
    <row r="1012" s="1" customFormat="1" spans="1:5">
      <c r="A1012" s="28" t="s">
        <v>11</v>
      </c>
      <c r="B1012" s="17">
        <v>24</v>
      </c>
      <c r="C1012" s="17"/>
      <c r="D1012" s="14"/>
      <c r="E1012" s="15"/>
    </row>
    <row r="1013" s="1" customFormat="1" spans="1:5">
      <c r="A1013" s="28" t="s">
        <v>12</v>
      </c>
      <c r="B1013" s="17">
        <v>49</v>
      </c>
      <c r="C1013" s="17"/>
      <c r="D1013" s="14"/>
      <c r="E1013" s="15"/>
    </row>
    <row r="1014" s="1" customFormat="1" spans="1:5">
      <c r="A1014" s="28" t="s">
        <v>13</v>
      </c>
      <c r="B1014" s="17">
        <v>0</v>
      </c>
      <c r="C1014" s="17">
        <v>0</v>
      </c>
      <c r="D1014" s="14"/>
      <c r="E1014" s="15"/>
    </row>
    <row r="1015" s="1" customFormat="1" spans="1:5">
      <c r="A1015" s="28" t="s">
        <v>776</v>
      </c>
      <c r="B1015" s="17">
        <v>0</v>
      </c>
      <c r="C1015" s="17">
        <v>0</v>
      </c>
      <c r="D1015" s="14"/>
      <c r="E1015" s="15"/>
    </row>
    <row r="1016" s="1" customFormat="1" spans="1:5">
      <c r="A1016" s="28" t="s">
        <v>777</v>
      </c>
      <c r="B1016" s="17">
        <v>0</v>
      </c>
      <c r="C1016" s="17">
        <v>0</v>
      </c>
      <c r="D1016" s="14"/>
      <c r="E1016" s="15"/>
    </row>
    <row r="1017" s="1" customFormat="1" spans="1:5">
      <c r="A1017" s="28" t="s">
        <v>778</v>
      </c>
      <c r="B1017" s="17">
        <v>0</v>
      </c>
      <c r="C1017" s="17">
        <v>0</v>
      </c>
      <c r="D1017" s="14"/>
      <c r="E1017" s="15"/>
    </row>
    <row r="1018" s="1" customFormat="1" spans="1:5">
      <c r="A1018" s="28" t="s">
        <v>779</v>
      </c>
      <c r="B1018" s="17">
        <v>0</v>
      </c>
      <c r="C1018" s="17">
        <v>0</v>
      </c>
      <c r="D1018" s="14"/>
      <c r="E1018" s="15"/>
    </row>
    <row r="1019" s="1" customFormat="1" spans="1:5">
      <c r="A1019" s="28" t="s">
        <v>780</v>
      </c>
      <c r="B1019" s="17">
        <v>0</v>
      </c>
      <c r="C1019" s="17">
        <v>0</v>
      </c>
      <c r="D1019" s="14"/>
      <c r="E1019" s="15"/>
    </row>
    <row r="1020" s="1" customFormat="1" spans="1:5">
      <c r="A1020" s="28" t="s">
        <v>781</v>
      </c>
      <c r="B1020" s="17">
        <v>0</v>
      </c>
      <c r="C1020" s="17">
        <v>0</v>
      </c>
      <c r="D1020" s="14"/>
      <c r="E1020" s="15"/>
    </row>
    <row r="1021" s="1" customFormat="1" spans="1:5">
      <c r="A1021" s="28" t="s">
        <v>782</v>
      </c>
      <c r="B1021" s="17">
        <v>0</v>
      </c>
      <c r="C1021" s="17">
        <v>0</v>
      </c>
      <c r="D1021" s="14"/>
      <c r="E1021" s="15"/>
    </row>
    <row r="1022" s="1" customFormat="1" spans="1:5">
      <c r="A1022" s="28" t="s">
        <v>727</v>
      </c>
      <c r="B1022" s="17">
        <v>0</v>
      </c>
      <c r="C1022" s="17">
        <v>0</v>
      </c>
      <c r="D1022" s="14"/>
      <c r="E1022" s="15"/>
    </row>
    <row r="1023" s="1" customFormat="1" spans="1:5">
      <c r="A1023" s="28" t="s">
        <v>783</v>
      </c>
      <c r="B1023" s="17">
        <v>0</v>
      </c>
      <c r="C1023" s="17">
        <v>0</v>
      </c>
      <c r="D1023" s="14"/>
      <c r="E1023" s="15"/>
    </row>
    <row r="1024" s="1" customFormat="1" spans="1:5">
      <c r="A1024" s="28" t="s">
        <v>784</v>
      </c>
      <c r="B1024" s="17">
        <v>336</v>
      </c>
      <c r="C1024" s="17"/>
      <c r="D1024" s="14"/>
      <c r="E1024" s="15"/>
    </row>
    <row r="1025" s="1" customFormat="1" spans="1:5">
      <c r="A1025" s="28" t="s">
        <v>785</v>
      </c>
      <c r="B1025" s="15">
        <f>SUM(B1026:B1031)</f>
        <v>0</v>
      </c>
      <c r="C1025" s="15">
        <f>SUM(C1026:C1031)</f>
        <v>0</v>
      </c>
      <c r="D1025" s="14"/>
      <c r="E1025" s="15"/>
    </row>
    <row r="1026" s="1" customFormat="1" spans="1:5">
      <c r="A1026" s="28" t="s">
        <v>11</v>
      </c>
      <c r="B1026" s="15"/>
      <c r="C1026" s="15"/>
      <c r="D1026" s="14"/>
      <c r="E1026" s="15"/>
    </row>
    <row r="1027" s="1" customFormat="1" spans="1:5">
      <c r="A1027" s="28" t="s">
        <v>12</v>
      </c>
      <c r="B1027" s="15"/>
      <c r="C1027" s="15"/>
      <c r="D1027" s="14"/>
      <c r="E1027" s="15"/>
    </row>
    <row r="1028" s="1" customFormat="1" spans="1:5">
      <c r="A1028" s="28" t="s">
        <v>13</v>
      </c>
      <c r="B1028" s="15"/>
      <c r="C1028" s="15"/>
      <c r="D1028" s="14"/>
      <c r="E1028" s="15"/>
    </row>
    <row r="1029" s="1" customFormat="1" spans="1:5">
      <c r="A1029" s="28" t="s">
        <v>786</v>
      </c>
      <c r="B1029" s="15"/>
      <c r="C1029" s="15"/>
      <c r="D1029" s="14"/>
      <c r="E1029" s="15"/>
    </row>
    <row r="1030" s="1" customFormat="1" spans="1:5">
      <c r="A1030" s="28" t="s">
        <v>787</v>
      </c>
      <c r="B1030" s="15"/>
      <c r="C1030" s="15"/>
      <c r="D1030" s="14"/>
      <c r="E1030" s="15"/>
    </row>
    <row r="1031" s="1" customFormat="1" spans="1:5">
      <c r="A1031" s="28" t="s">
        <v>788</v>
      </c>
      <c r="B1031" s="15"/>
      <c r="C1031" s="15"/>
      <c r="D1031" s="14"/>
      <c r="E1031" s="15"/>
    </row>
    <row r="1032" s="1" customFormat="1" spans="1:5">
      <c r="A1032" s="28" t="s">
        <v>789</v>
      </c>
      <c r="B1032" s="15">
        <f>SUM(B1033:B1038)</f>
        <v>213</v>
      </c>
      <c r="C1032" s="15">
        <f>SUM(C1033:C1038)</f>
        <v>102</v>
      </c>
      <c r="D1032" s="14">
        <f>C1032/B1032</f>
        <v>0.47887323943662</v>
      </c>
      <c r="E1032" s="15"/>
    </row>
    <row r="1033" s="1" customFormat="1" spans="1:5">
      <c r="A1033" s="28" t="s">
        <v>11</v>
      </c>
      <c r="B1033" s="17">
        <v>69</v>
      </c>
      <c r="C1033" s="17">
        <v>71</v>
      </c>
      <c r="D1033" s="14">
        <f>C1033/B1033</f>
        <v>1.02898550724638</v>
      </c>
      <c r="E1033" s="15"/>
    </row>
    <row r="1034" s="1" customFormat="1" spans="1:5">
      <c r="A1034" s="28" t="s">
        <v>12</v>
      </c>
      <c r="B1034" s="17">
        <v>1</v>
      </c>
      <c r="C1034" s="17"/>
      <c r="D1034" s="14"/>
      <c r="E1034" s="15"/>
    </row>
    <row r="1035" s="1" customFormat="1" spans="1:5">
      <c r="A1035" s="28" t="s">
        <v>13</v>
      </c>
      <c r="B1035" s="17">
        <v>0</v>
      </c>
      <c r="C1035" s="17">
        <v>0</v>
      </c>
      <c r="D1035" s="14"/>
      <c r="E1035" s="15"/>
    </row>
    <row r="1036" s="1" customFormat="1" spans="1:5">
      <c r="A1036" s="28" t="s">
        <v>790</v>
      </c>
      <c r="B1036" s="17">
        <v>0</v>
      </c>
      <c r="C1036" s="17">
        <v>0</v>
      </c>
      <c r="D1036" s="14"/>
      <c r="E1036" s="15"/>
    </row>
    <row r="1037" s="1" customFormat="1" spans="1:5">
      <c r="A1037" s="28" t="s">
        <v>791</v>
      </c>
      <c r="B1037" s="17">
        <v>0</v>
      </c>
      <c r="C1037" s="17">
        <v>0</v>
      </c>
      <c r="D1037" s="14"/>
      <c r="E1037" s="15"/>
    </row>
    <row r="1038" s="1" customFormat="1" spans="1:5">
      <c r="A1038" s="28" t="s">
        <v>792</v>
      </c>
      <c r="B1038" s="17">
        <v>143</v>
      </c>
      <c r="C1038" s="17">
        <v>31</v>
      </c>
      <c r="D1038" s="14">
        <f>C1038/B1038</f>
        <v>0.216783216783217</v>
      </c>
      <c r="E1038" s="15"/>
    </row>
    <row r="1039" s="1" customFormat="1" spans="1:5">
      <c r="A1039" s="28" t="s">
        <v>793</v>
      </c>
      <c r="B1039" s="15">
        <f>SUM(B1040:B1044)</f>
        <v>0</v>
      </c>
      <c r="C1039" s="15">
        <f>SUM(C1040:C1044)</f>
        <v>0</v>
      </c>
      <c r="D1039" s="14"/>
      <c r="E1039" s="15"/>
    </row>
    <row r="1040" s="1" customFormat="1" spans="1:5">
      <c r="A1040" s="28" t="s">
        <v>794</v>
      </c>
      <c r="B1040" s="15"/>
      <c r="C1040" s="15"/>
      <c r="D1040" s="14"/>
      <c r="E1040" s="15"/>
    </row>
    <row r="1041" s="1" customFormat="1" spans="1:5">
      <c r="A1041" s="28" t="s">
        <v>795</v>
      </c>
      <c r="B1041" s="15"/>
      <c r="C1041" s="15"/>
      <c r="D1041" s="14"/>
      <c r="E1041" s="15"/>
    </row>
    <row r="1042" s="1" customFormat="1" spans="1:5">
      <c r="A1042" s="28" t="s">
        <v>796</v>
      </c>
      <c r="B1042" s="15"/>
      <c r="C1042" s="15"/>
      <c r="D1042" s="14"/>
      <c r="E1042" s="15"/>
    </row>
    <row r="1043" s="1" customFormat="1" spans="1:5">
      <c r="A1043" s="28" t="s">
        <v>797</v>
      </c>
      <c r="B1043" s="15"/>
      <c r="C1043" s="15"/>
      <c r="D1043" s="14"/>
      <c r="E1043" s="15"/>
    </row>
    <row r="1044" s="1" customFormat="1" spans="1:5">
      <c r="A1044" s="28" t="s">
        <v>798</v>
      </c>
      <c r="B1044" s="15"/>
      <c r="C1044" s="15"/>
      <c r="D1044" s="14"/>
      <c r="E1044" s="15"/>
    </row>
    <row r="1045" s="1" customFormat="1" spans="1:5">
      <c r="A1045" s="28" t="s">
        <v>799</v>
      </c>
      <c r="B1045" s="15">
        <f>SUM(B1046,B1056,B1062)</f>
        <v>667</v>
      </c>
      <c r="C1045" s="15">
        <f>SUM(C1046,C1056,C1062)</f>
        <v>267</v>
      </c>
      <c r="D1045" s="14">
        <f>C1045/B1045</f>
        <v>0.400299850074962</v>
      </c>
      <c r="E1045" s="15"/>
    </row>
    <row r="1046" s="1" customFormat="1" spans="1:5">
      <c r="A1046" s="28" t="s">
        <v>800</v>
      </c>
      <c r="B1046" s="15">
        <f>SUM(B1047:B1055)</f>
        <v>577</v>
      </c>
      <c r="C1046" s="15">
        <f>SUM(C1047:C1055)</f>
        <v>199</v>
      </c>
      <c r="D1046" s="14">
        <f>C1046/B1046</f>
        <v>0.344887348353553</v>
      </c>
      <c r="E1046" s="15"/>
    </row>
    <row r="1047" s="1" customFormat="1" spans="1:5">
      <c r="A1047" s="28" t="s">
        <v>11</v>
      </c>
      <c r="B1047" s="17">
        <v>132</v>
      </c>
      <c r="C1047" s="17">
        <v>116</v>
      </c>
      <c r="D1047" s="14">
        <f>C1047/B1047</f>
        <v>0.878787878787879</v>
      </c>
      <c r="E1047" s="15"/>
    </row>
    <row r="1048" s="1" customFormat="1" spans="1:5">
      <c r="A1048" s="28" t="s">
        <v>12</v>
      </c>
      <c r="B1048" s="17">
        <v>403</v>
      </c>
      <c r="C1048" s="17">
        <v>83</v>
      </c>
      <c r="D1048" s="14">
        <f>C1048/B1048</f>
        <v>0.205955334987593</v>
      </c>
      <c r="E1048" s="15"/>
    </row>
    <row r="1049" s="1" customFormat="1" spans="1:5">
      <c r="A1049" s="28" t="s">
        <v>13</v>
      </c>
      <c r="B1049" s="17">
        <v>0</v>
      </c>
      <c r="C1049" s="15"/>
      <c r="D1049" s="14"/>
      <c r="E1049" s="15"/>
    </row>
    <row r="1050" s="1" customFormat="1" spans="1:5">
      <c r="A1050" s="28" t="s">
        <v>801</v>
      </c>
      <c r="B1050" s="17">
        <v>0</v>
      </c>
      <c r="C1050" s="15"/>
      <c r="D1050" s="14"/>
      <c r="E1050" s="15"/>
    </row>
    <row r="1051" s="1" customFormat="1" spans="1:5">
      <c r="A1051" s="28" t="s">
        <v>802</v>
      </c>
      <c r="B1051" s="17"/>
      <c r="C1051" s="15"/>
      <c r="D1051" s="14"/>
      <c r="E1051" s="15"/>
    </row>
    <row r="1052" s="1" customFormat="1" spans="1:5">
      <c r="A1052" s="28" t="s">
        <v>803</v>
      </c>
      <c r="B1052" s="17">
        <v>0</v>
      </c>
      <c r="C1052" s="15"/>
      <c r="D1052" s="14"/>
      <c r="E1052" s="15"/>
    </row>
    <row r="1053" s="1" customFormat="1" spans="1:5">
      <c r="A1053" s="28" t="s">
        <v>804</v>
      </c>
      <c r="B1053" s="17">
        <v>0</v>
      </c>
      <c r="C1053" s="15"/>
      <c r="D1053" s="14"/>
      <c r="E1053" s="15"/>
    </row>
    <row r="1054" s="1" customFormat="1" spans="1:5">
      <c r="A1054" s="28" t="s">
        <v>20</v>
      </c>
      <c r="B1054" s="17">
        <v>0</v>
      </c>
      <c r="C1054" s="15"/>
      <c r="D1054" s="14"/>
      <c r="E1054" s="15"/>
    </row>
    <row r="1055" s="1" customFormat="1" spans="1:5">
      <c r="A1055" s="28" t="s">
        <v>805</v>
      </c>
      <c r="B1055" s="17">
        <v>42</v>
      </c>
      <c r="C1055" s="15"/>
      <c r="D1055" s="14"/>
      <c r="E1055" s="15"/>
    </row>
    <row r="1056" s="1" customFormat="1" spans="1:5">
      <c r="A1056" s="28" t="s">
        <v>806</v>
      </c>
      <c r="B1056" s="15">
        <f>SUM(B1057:B1061)</f>
        <v>35</v>
      </c>
      <c r="C1056" s="15">
        <f>SUM(C1057:C1061)</f>
        <v>68</v>
      </c>
      <c r="D1056" s="14">
        <f>C1056/B1056</f>
        <v>1.94285714285714</v>
      </c>
      <c r="E1056" s="15"/>
    </row>
    <row r="1057" s="1" customFormat="1" spans="1:5">
      <c r="A1057" s="28" t="s">
        <v>11</v>
      </c>
      <c r="B1057" s="15">
        <v>1</v>
      </c>
      <c r="C1057" s="15"/>
      <c r="D1057" s="14"/>
      <c r="E1057" s="15"/>
    </row>
    <row r="1058" s="1" customFormat="1" spans="1:5">
      <c r="A1058" s="28" t="s">
        <v>12</v>
      </c>
      <c r="B1058" s="15"/>
      <c r="C1058" s="15"/>
      <c r="D1058" s="14"/>
      <c r="E1058" s="15"/>
    </row>
    <row r="1059" s="1" customFormat="1" spans="1:5">
      <c r="A1059" s="28" t="s">
        <v>13</v>
      </c>
      <c r="B1059" s="15"/>
      <c r="C1059" s="15"/>
      <c r="D1059" s="14"/>
      <c r="E1059" s="15"/>
    </row>
    <row r="1060" s="1" customFormat="1" spans="1:5">
      <c r="A1060" s="28" t="s">
        <v>807</v>
      </c>
      <c r="B1060" s="15"/>
      <c r="C1060" s="15"/>
      <c r="D1060" s="14"/>
      <c r="E1060" s="15"/>
    </row>
    <row r="1061" s="1" customFormat="1" spans="1:5">
      <c r="A1061" s="28" t="s">
        <v>808</v>
      </c>
      <c r="B1061" s="15">
        <v>34</v>
      </c>
      <c r="C1061" s="15">
        <v>68</v>
      </c>
      <c r="D1061" s="14">
        <f>C1061/B1061</f>
        <v>2</v>
      </c>
      <c r="E1061" s="15"/>
    </row>
    <row r="1062" s="1" customFormat="1" spans="1:5">
      <c r="A1062" s="28" t="s">
        <v>809</v>
      </c>
      <c r="B1062" s="15">
        <f>SUM(B1063:B1064)</f>
        <v>55</v>
      </c>
      <c r="C1062" s="15">
        <f>SUM(C1063:C1064)</f>
        <v>0</v>
      </c>
      <c r="D1062" s="14">
        <f>C1062/B1062</f>
        <v>0</v>
      </c>
      <c r="E1062" s="15"/>
    </row>
    <row r="1063" s="1" customFormat="1" spans="1:5">
      <c r="A1063" s="28" t="s">
        <v>810</v>
      </c>
      <c r="B1063" s="15"/>
      <c r="C1063" s="15"/>
      <c r="D1063" s="14"/>
      <c r="E1063" s="15"/>
    </row>
    <row r="1064" s="1" customFormat="1" spans="1:5">
      <c r="A1064" s="28" t="s">
        <v>811</v>
      </c>
      <c r="B1064" s="17">
        <v>55</v>
      </c>
      <c r="C1064" s="15"/>
      <c r="D1064" s="14"/>
      <c r="E1064" s="15"/>
    </row>
    <row r="1065" s="1" customFormat="1" spans="1:5">
      <c r="A1065" s="28" t="s">
        <v>812</v>
      </c>
      <c r="B1065" s="15">
        <f>SUM(B1066,B1073,B1079)</f>
        <v>0</v>
      </c>
      <c r="C1065" s="15">
        <f>SUM(C1066,C1073,C1079)</f>
        <v>0</v>
      </c>
      <c r="D1065" s="14"/>
      <c r="E1065" s="15"/>
    </row>
    <row r="1066" s="1" customFormat="1" spans="1:5">
      <c r="A1066" s="28" t="s">
        <v>813</v>
      </c>
      <c r="B1066" s="15">
        <f>SUM(B1067:B1072)</f>
        <v>0</v>
      </c>
      <c r="C1066" s="15">
        <f>SUM(C1067:C1072)</f>
        <v>0</v>
      </c>
      <c r="D1066" s="14"/>
      <c r="E1066" s="15"/>
    </row>
    <row r="1067" s="1" customFormat="1" spans="1:5">
      <c r="A1067" s="28" t="s">
        <v>11</v>
      </c>
      <c r="B1067" s="15"/>
      <c r="C1067" s="15"/>
      <c r="D1067" s="14"/>
      <c r="E1067" s="15"/>
    </row>
    <row r="1068" s="1" customFormat="1" spans="1:5">
      <c r="A1068" s="28" t="s">
        <v>12</v>
      </c>
      <c r="B1068" s="15"/>
      <c r="C1068" s="15"/>
      <c r="D1068" s="14"/>
      <c r="E1068" s="15"/>
    </row>
    <row r="1069" s="1" customFormat="1" spans="1:5">
      <c r="A1069" s="28" t="s">
        <v>13</v>
      </c>
      <c r="B1069" s="15"/>
      <c r="C1069" s="15"/>
      <c r="D1069" s="14"/>
      <c r="E1069" s="15"/>
    </row>
    <row r="1070" s="1" customFormat="1" spans="1:5">
      <c r="A1070" s="28" t="s">
        <v>814</v>
      </c>
      <c r="B1070" s="15"/>
      <c r="C1070" s="15"/>
      <c r="D1070" s="14"/>
      <c r="E1070" s="15"/>
    </row>
    <row r="1071" s="1" customFormat="1" spans="1:5">
      <c r="A1071" s="28" t="s">
        <v>20</v>
      </c>
      <c r="B1071" s="15"/>
      <c r="C1071" s="15"/>
      <c r="D1071" s="14"/>
      <c r="E1071" s="15"/>
    </row>
    <row r="1072" s="1" customFormat="1" spans="1:5">
      <c r="A1072" s="28" t="s">
        <v>815</v>
      </c>
      <c r="B1072" s="15"/>
      <c r="C1072" s="15"/>
      <c r="D1072" s="14"/>
      <c r="E1072" s="15"/>
    </row>
    <row r="1073" s="1" customFormat="1" spans="1:5">
      <c r="A1073" s="28" t="s">
        <v>816</v>
      </c>
      <c r="B1073" s="15">
        <f>SUM(B1074:B1078)</f>
        <v>0</v>
      </c>
      <c r="C1073" s="15">
        <f>SUM(C1074:C1078)</f>
        <v>0</v>
      </c>
      <c r="D1073" s="14"/>
      <c r="E1073" s="15"/>
    </row>
    <row r="1074" s="1" customFormat="1" spans="1:5">
      <c r="A1074" s="28" t="s">
        <v>817</v>
      </c>
      <c r="B1074" s="15"/>
      <c r="C1074" s="15"/>
      <c r="D1074" s="14"/>
      <c r="E1074" s="15"/>
    </row>
    <row r="1075" s="1" customFormat="1" spans="1:5">
      <c r="A1075" s="29" t="s">
        <v>818</v>
      </c>
      <c r="B1075" s="15"/>
      <c r="C1075" s="15"/>
      <c r="D1075" s="14"/>
      <c r="E1075" s="15"/>
    </row>
    <row r="1076" s="1" customFormat="1" spans="1:5">
      <c r="A1076" s="28" t="s">
        <v>819</v>
      </c>
      <c r="B1076" s="15"/>
      <c r="C1076" s="15"/>
      <c r="D1076" s="14"/>
      <c r="E1076" s="15"/>
    </row>
    <row r="1077" s="1" customFormat="1" spans="1:5">
      <c r="A1077" s="28" t="s">
        <v>820</v>
      </c>
      <c r="B1077" s="15"/>
      <c r="C1077" s="15"/>
      <c r="D1077" s="14"/>
      <c r="E1077" s="15"/>
    </row>
    <row r="1078" s="1" customFormat="1" spans="1:5">
      <c r="A1078" s="28" t="s">
        <v>821</v>
      </c>
      <c r="B1078" s="15"/>
      <c r="C1078" s="15"/>
      <c r="D1078" s="14"/>
      <c r="E1078" s="15"/>
    </row>
    <row r="1079" s="1" customFormat="1" spans="1:5">
      <c r="A1079" s="28" t="s">
        <v>822</v>
      </c>
      <c r="B1079" s="15"/>
      <c r="C1079" s="15"/>
      <c r="D1079" s="14"/>
      <c r="E1079" s="15"/>
    </row>
    <row r="1080" s="1" customFormat="1" spans="1:5">
      <c r="A1080" s="28" t="s">
        <v>823</v>
      </c>
      <c r="B1080" s="15">
        <f>SUM(B1081:B1089)</f>
        <v>0</v>
      </c>
      <c r="C1080" s="15">
        <f>SUM(C1081:C1089)</f>
        <v>0</v>
      </c>
      <c r="D1080" s="14"/>
      <c r="E1080" s="15"/>
    </row>
    <row r="1081" s="1" customFormat="1" spans="1:5">
      <c r="A1081" s="28" t="s">
        <v>824</v>
      </c>
      <c r="B1081" s="15"/>
      <c r="C1081" s="15"/>
      <c r="D1081" s="14"/>
      <c r="E1081" s="15"/>
    </row>
    <row r="1082" s="1" customFormat="1" spans="1:5">
      <c r="A1082" s="28" t="s">
        <v>825</v>
      </c>
      <c r="B1082" s="15"/>
      <c r="C1082" s="15"/>
      <c r="D1082" s="14"/>
      <c r="E1082" s="15"/>
    </row>
    <row r="1083" s="1" customFormat="1" spans="1:5">
      <c r="A1083" s="28" t="s">
        <v>826</v>
      </c>
      <c r="B1083" s="15"/>
      <c r="C1083" s="15"/>
      <c r="D1083" s="14"/>
      <c r="E1083" s="15"/>
    </row>
    <row r="1084" s="1" customFormat="1" spans="1:5">
      <c r="A1084" s="28" t="s">
        <v>827</v>
      </c>
      <c r="B1084" s="15"/>
      <c r="C1084" s="15"/>
      <c r="D1084" s="14"/>
      <c r="E1084" s="15"/>
    </row>
    <row r="1085" s="1" customFormat="1" spans="1:5">
      <c r="A1085" s="28" t="s">
        <v>828</v>
      </c>
      <c r="B1085" s="15"/>
      <c r="C1085" s="15"/>
      <c r="D1085" s="14"/>
      <c r="E1085" s="15"/>
    </row>
    <row r="1086" s="1" customFormat="1" spans="1:5">
      <c r="A1086" s="28" t="s">
        <v>829</v>
      </c>
      <c r="B1086" s="15"/>
      <c r="C1086" s="15"/>
      <c r="D1086" s="14"/>
      <c r="E1086" s="15"/>
    </row>
    <row r="1087" s="1" customFormat="1" spans="1:5">
      <c r="A1087" s="28" t="s">
        <v>830</v>
      </c>
      <c r="B1087" s="15"/>
      <c r="C1087" s="15"/>
      <c r="D1087" s="14"/>
      <c r="E1087" s="15"/>
    </row>
    <row r="1088" s="1" customFormat="1" spans="1:5">
      <c r="A1088" s="28" t="s">
        <v>831</v>
      </c>
      <c r="B1088" s="15"/>
      <c r="C1088" s="15"/>
      <c r="D1088" s="14"/>
      <c r="E1088" s="15"/>
    </row>
    <row r="1089" s="1" customFormat="1" spans="1:5">
      <c r="A1089" s="28" t="s">
        <v>832</v>
      </c>
      <c r="B1089" s="15"/>
      <c r="C1089" s="15"/>
      <c r="D1089" s="14"/>
      <c r="E1089" s="15"/>
    </row>
    <row r="1090" s="1" customFormat="1" spans="1:5">
      <c r="A1090" s="28" t="s">
        <v>833</v>
      </c>
      <c r="B1090" s="15">
        <f>SUM(B1091,B1118,[1]表二!B1133)</f>
        <v>178</v>
      </c>
      <c r="C1090" s="15">
        <f>SUM(C1091,C1118,C1133)</f>
        <v>25</v>
      </c>
      <c r="D1090" s="14">
        <f>C1090/B1090</f>
        <v>0.140449438202247</v>
      </c>
      <c r="E1090" s="15"/>
    </row>
    <row r="1091" s="1" customFormat="1" spans="1:5">
      <c r="A1091" s="28" t="s">
        <v>834</v>
      </c>
      <c r="B1091" s="15">
        <f>SUM(B1092:B1117)</f>
        <v>146</v>
      </c>
      <c r="C1091" s="15">
        <f>SUM(C1092:C1117)</f>
        <v>25</v>
      </c>
      <c r="D1091" s="14">
        <f>C1091/B1091</f>
        <v>0.171232876712329</v>
      </c>
      <c r="E1091" s="15"/>
    </row>
    <row r="1092" s="1" customFormat="1" spans="1:5">
      <c r="A1092" s="28" t="s">
        <v>11</v>
      </c>
      <c r="B1092" s="15"/>
      <c r="C1092" s="15"/>
      <c r="D1092" s="14"/>
      <c r="E1092" s="15"/>
    </row>
    <row r="1093" s="1" customFormat="1" spans="1:5">
      <c r="A1093" s="28" t="s">
        <v>12</v>
      </c>
      <c r="B1093" s="15"/>
      <c r="C1093" s="15"/>
      <c r="D1093" s="14"/>
      <c r="E1093" s="15"/>
    </row>
    <row r="1094" s="1" customFormat="1" spans="1:5">
      <c r="A1094" s="28" t="s">
        <v>13</v>
      </c>
      <c r="B1094" s="15"/>
      <c r="C1094" s="15"/>
      <c r="D1094" s="14"/>
      <c r="E1094" s="15"/>
    </row>
    <row r="1095" s="1" customFormat="1" spans="1:5">
      <c r="A1095" s="28" t="s">
        <v>835</v>
      </c>
      <c r="B1095" s="15"/>
      <c r="C1095" s="15"/>
      <c r="D1095" s="14"/>
      <c r="E1095" s="15"/>
    </row>
    <row r="1096" s="1" customFormat="1" spans="1:5">
      <c r="A1096" s="28" t="s">
        <v>836</v>
      </c>
      <c r="B1096" s="15"/>
      <c r="C1096" s="15"/>
      <c r="D1096" s="14"/>
      <c r="E1096" s="15"/>
    </row>
    <row r="1097" s="1" customFormat="1" spans="1:5">
      <c r="A1097" s="28" t="s">
        <v>837</v>
      </c>
      <c r="B1097" s="15"/>
      <c r="C1097" s="15"/>
      <c r="D1097" s="14"/>
      <c r="E1097" s="15"/>
    </row>
    <row r="1098" s="1" customFormat="1" spans="1:5">
      <c r="A1098" s="28" t="s">
        <v>838</v>
      </c>
      <c r="B1098" s="15"/>
      <c r="C1098" s="15"/>
      <c r="D1098" s="14"/>
      <c r="E1098" s="15"/>
    </row>
    <row r="1099" s="1" customFormat="1" spans="1:5">
      <c r="A1099" s="28" t="s">
        <v>839</v>
      </c>
      <c r="B1099" s="15"/>
      <c r="C1099" s="15"/>
      <c r="D1099" s="14"/>
      <c r="E1099" s="15"/>
    </row>
    <row r="1100" s="1" customFormat="1" spans="1:5">
      <c r="A1100" s="28" t="s">
        <v>840</v>
      </c>
      <c r="B1100" s="15"/>
      <c r="C1100" s="15"/>
      <c r="D1100" s="14"/>
      <c r="E1100" s="15"/>
    </row>
    <row r="1101" s="1" customFormat="1" spans="1:5">
      <c r="A1101" s="28" t="s">
        <v>841</v>
      </c>
      <c r="B1101" s="15"/>
      <c r="C1101" s="15"/>
      <c r="D1101" s="14"/>
      <c r="E1101" s="15"/>
    </row>
    <row r="1102" s="1" customFormat="1" spans="1:5">
      <c r="A1102" s="28" t="s">
        <v>842</v>
      </c>
      <c r="B1102" s="15"/>
      <c r="C1102" s="15"/>
      <c r="D1102" s="14"/>
      <c r="E1102" s="15"/>
    </row>
    <row r="1103" s="1" customFormat="1" spans="1:5">
      <c r="A1103" s="28" t="s">
        <v>843</v>
      </c>
      <c r="B1103" s="15"/>
      <c r="C1103" s="15"/>
      <c r="D1103" s="14"/>
      <c r="E1103" s="15"/>
    </row>
    <row r="1104" s="1" customFormat="1" spans="1:5">
      <c r="A1104" s="28" t="s">
        <v>844</v>
      </c>
      <c r="B1104" s="15"/>
      <c r="C1104" s="15"/>
      <c r="D1104" s="14"/>
      <c r="E1104" s="15"/>
    </row>
    <row r="1105" s="1" customFormat="1" spans="1:5">
      <c r="A1105" s="28" t="s">
        <v>845</v>
      </c>
      <c r="B1105" s="15"/>
      <c r="C1105" s="15"/>
      <c r="D1105" s="14"/>
      <c r="E1105" s="15"/>
    </row>
    <row r="1106" s="1" customFormat="1" spans="1:5">
      <c r="A1106" s="28" t="s">
        <v>846</v>
      </c>
      <c r="B1106" s="15"/>
      <c r="C1106" s="15"/>
      <c r="D1106" s="14"/>
      <c r="E1106" s="15"/>
    </row>
    <row r="1107" s="1" customFormat="1" spans="1:5">
      <c r="A1107" s="28" t="s">
        <v>847</v>
      </c>
      <c r="B1107" s="15"/>
      <c r="C1107" s="15"/>
      <c r="D1107" s="14"/>
      <c r="E1107" s="15"/>
    </row>
    <row r="1108" s="1" customFormat="1" spans="1:5">
      <c r="A1108" s="28" t="s">
        <v>848</v>
      </c>
      <c r="B1108" s="15"/>
      <c r="C1108" s="15"/>
      <c r="D1108" s="14"/>
      <c r="E1108" s="15"/>
    </row>
    <row r="1109" s="1" customFormat="1" spans="1:5">
      <c r="A1109" s="28" t="s">
        <v>849</v>
      </c>
      <c r="B1109" s="15"/>
      <c r="C1109" s="15"/>
      <c r="D1109" s="14"/>
      <c r="E1109" s="15"/>
    </row>
    <row r="1110" s="1" customFormat="1" spans="1:5">
      <c r="A1110" s="28" t="s">
        <v>850</v>
      </c>
      <c r="B1110" s="15"/>
      <c r="C1110" s="15"/>
      <c r="D1110" s="14"/>
      <c r="E1110" s="15"/>
    </row>
    <row r="1111" s="1" customFormat="1" spans="1:5">
      <c r="A1111" s="28" t="s">
        <v>851</v>
      </c>
      <c r="B1111" s="15"/>
      <c r="C1111" s="15"/>
      <c r="D1111" s="14"/>
      <c r="E1111" s="15"/>
    </row>
    <row r="1112" s="1" customFormat="1" spans="1:5">
      <c r="A1112" s="28" t="s">
        <v>852</v>
      </c>
      <c r="B1112" s="15"/>
      <c r="C1112" s="15"/>
      <c r="D1112" s="14"/>
      <c r="E1112" s="15"/>
    </row>
    <row r="1113" s="1" customFormat="1" spans="1:5">
      <c r="A1113" s="28" t="s">
        <v>853</v>
      </c>
      <c r="B1113" s="15"/>
      <c r="C1113" s="15"/>
      <c r="D1113" s="14"/>
      <c r="E1113" s="15"/>
    </row>
    <row r="1114" s="1" customFormat="1" spans="1:5">
      <c r="A1114" s="28" t="s">
        <v>854</v>
      </c>
      <c r="B1114" s="15"/>
      <c r="C1114" s="15"/>
      <c r="D1114" s="14"/>
      <c r="E1114" s="15"/>
    </row>
    <row r="1115" s="1" customFormat="1" spans="1:5">
      <c r="A1115" s="28" t="s">
        <v>855</v>
      </c>
      <c r="B1115" s="15"/>
      <c r="C1115" s="15"/>
      <c r="D1115" s="14"/>
      <c r="E1115" s="15"/>
    </row>
    <row r="1116" s="1" customFormat="1" spans="1:5">
      <c r="A1116" s="28" t="s">
        <v>20</v>
      </c>
      <c r="B1116" s="15"/>
      <c r="C1116" s="15"/>
      <c r="D1116" s="14"/>
      <c r="E1116" s="15"/>
    </row>
    <row r="1117" s="1" customFormat="1" spans="1:5">
      <c r="A1117" s="28" t="s">
        <v>856</v>
      </c>
      <c r="B1117" s="15">
        <v>146</v>
      </c>
      <c r="C1117" s="15">
        <v>25</v>
      </c>
      <c r="D1117" s="14">
        <f>C1117/B1117</f>
        <v>0.171232876712329</v>
      </c>
      <c r="E1117" s="15"/>
    </row>
    <row r="1118" s="1" customFormat="1" spans="1:5">
      <c r="A1118" s="28" t="s">
        <v>857</v>
      </c>
      <c r="B1118" s="15">
        <f>SUM(B1119:B1132)</f>
        <v>0</v>
      </c>
      <c r="C1118" s="15">
        <f>SUM(C1119:C1132)</f>
        <v>0</v>
      </c>
      <c r="D1118" s="14"/>
      <c r="E1118" s="15"/>
    </row>
    <row r="1119" s="1" customFormat="1" spans="1:5">
      <c r="A1119" s="28" t="s">
        <v>11</v>
      </c>
      <c r="B1119" s="15"/>
      <c r="C1119" s="15"/>
      <c r="D1119" s="14"/>
      <c r="E1119" s="15"/>
    </row>
    <row r="1120" s="1" customFormat="1" spans="1:5">
      <c r="A1120" s="28" t="s">
        <v>12</v>
      </c>
      <c r="B1120" s="15"/>
      <c r="C1120" s="15"/>
      <c r="D1120" s="14"/>
      <c r="E1120" s="15"/>
    </row>
    <row r="1121" s="1" customFormat="1" spans="1:5">
      <c r="A1121" s="28" t="s">
        <v>13</v>
      </c>
      <c r="B1121" s="15"/>
      <c r="C1121" s="15"/>
      <c r="D1121" s="14"/>
      <c r="E1121" s="15"/>
    </row>
    <row r="1122" s="1" customFormat="1" spans="1:5">
      <c r="A1122" s="28" t="s">
        <v>858</v>
      </c>
      <c r="B1122" s="15"/>
      <c r="C1122" s="15"/>
      <c r="D1122" s="14"/>
      <c r="E1122" s="15"/>
    </row>
    <row r="1123" s="1" customFormat="1" spans="1:5">
      <c r="A1123" s="28" t="s">
        <v>859</v>
      </c>
      <c r="B1123" s="15"/>
      <c r="C1123" s="15"/>
      <c r="D1123" s="14"/>
      <c r="E1123" s="15"/>
    </row>
    <row r="1124" s="1" customFormat="1" spans="1:5">
      <c r="A1124" s="28" t="s">
        <v>860</v>
      </c>
      <c r="B1124" s="15"/>
      <c r="C1124" s="15"/>
      <c r="D1124" s="14"/>
      <c r="E1124" s="15"/>
    </row>
    <row r="1125" s="1" customFormat="1" spans="1:5">
      <c r="A1125" s="28" t="s">
        <v>861</v>
      </c>
      <c r="B1125" s="15"/>
      <c r="C1125" s="15"/>
      <c r="D1125" s="14"/>
      <c r="E1125" s="15"/>
    </row>
    <row r="1126" s="1" customFormat="1" spans="1:5">
      <c r="A1126" s="28" t="s">
        <v>862</v>
      </c>
      <c r="B1126" s="15"/>
      <c r="C1126" s="15"/>
      <c r="D1126" s="14"/>
      <c r="E1126" s="15"/>
    </row>
    <row r="1127" s="1" customFormat="1" spans="1:5">
      <c r="A1127" s="28" t="s">
        <v>863</v>
      </c>
      <c r="B1127" s="15"/>
      <c r="C1127" s="15"/>
      <c r="D1127" s="14"/>
      <c r="E1127" s="15"/>
    </row>
    <row r="1128" s="1" customFormat="1" spans="1:5">
      <c r="A1128" s="28" t="s">
        <v>864</v>
      </c>
      <c r="B1128" s="15"/>
      <c r="C1128" s="15"/>
      <c r="D1128" s="14"/>
      <c r="E1128" s="15"/>
    </row>
    <row r="1129" s="1" customFormat="1" spans="1:5">
      <c r="A1129" s="28" t="s">
        <v>865</v>
      </c>
      <c r="B1129" s="15"/>
      <c r="C1129" s="15"/>
      <c r="D1129" s="14"/>
      <c r="E1129" s="15"/>
    </row>
    <row r="1130" s="1" customFormat="1" spans="1:5">
      <c r="A1130" s="28" t="s">
        <v>866</v>
      </c>
      <c r="B1130" s="15"/>
      <c r="C1130" s="15"/>
      <c r="D1130" s="14"/>
      <c r="E1130" s="15"/>
    </row>
    <row r="1131" s="1" customFormat="1" spans="1:5">
      <c r="A1131" s="28" t="s">
        <v>867</v>
      </c>
      <c r="B1131" s="15"/>
      <c r="C1131" s="15"/>
      <c r="D1131" s="14"/>
      <c r="E1131" s="15"/>
    </row>
    <row r="1132" s="1" customFormat="1" spans="1:5">
      <c r="A1132" s="28" t="s">
        <v>868</v>
      </c>
      <c r="B1132" s="15"/>
      <c r="C1132" s="15"/>
      <c r="D1132" s="14"/>
      <c r="E1132" s="15"/>
    </row>
    <row r="1133" s="1" customFormat="1" spans="1:5">
      <c r="A1133" s="28" t="s">
        <v>869</v>
      </c>
      <c r="B1133" s="30"/>
      <c r="C1133" s="15"/>
      <c r="D1133" s="14">
        <f>C1133/[1]表二!B1133</f>
        <v>0</v>
      </c>
      <c r="E1133" s="15"/>
    </row>
    <row r="1134" s="1" customFormat="1" spans="1:5">
      <c r="A1134" s="28" t="s">
        <v>870</v>
      </c>
      <c r="B1134" s="15">
        <f>SUM(B1135,B1146,B1150)</f>
        <v>1965</v>
      </c>
      <c r="C1134" s="15">
        <f>SUM(C1135,C1146,C1150)</f>
        <v>7897</v>
      </c>
      <c r="D1134" s="14">
        <f>C1134/B1134</f>
        <v>4.01882951653944</v>
      </c>
      <c r="E1134" s="15"/>
    </row>
    <row r="1135" s="1" customFormat="1" spans="1:5">
      <c r="A1135" s="28" t="s">
        <v>871</v>
      </c>
      <c r="B1135" s="15">
        <f>SUM(B1136:B1145)</f>
        <v>181</v>
      </c>
      <c r="C1135" s="15">
        <f>SUM(C1136:C1145)</f>
        <v>5713</v>
      </c>
      <c r="D1135" s="14">
        <f>C1135/B1135</f>
        <v>31.5635359116022</v>
      </c>
      <c r="E1135" s="15"/>
    </row>
    <row r="1136" s="1" customFormat="1" spans="1:5">
      <c r="A1136" s="28" t="s">
        <v>872</v>
      </c>
      <c r="B1136" s="15"/>
      <c r="C1136" s="15"/>
      <c r="D1136" s="14"/>
      <c r="E1136" s="15"/>
    </row>
    <row r="1137" s="1" customFormat="1" spans="1:5">
      <c r="A1137" s="28" t="s">
        <v>873</v>
      </c>
      <c r="B1137" s="15"/>
      <c r="C1137" s="15"/>
      <c r="D1137" s="14"/>
      <c r="E1137" s="15"/>
    </row>
    <row r="1138" s="1" customFormat="1" spans="1:5">
      <c r="A1138" s="28" t="s">
        <v>874</v>
      </c>
      <c r="B1138" s="15"/>
      <c r="C1138" s="15"/>
      <c r="D1138" s="14"/>
      <c r="E1138" s="15"/>
    </row>
    <row r="1139" s="1" customFormat="1" spans="1:5">
      <c r="A1139" s="28" t="s">
        <v>875</v>
      </c>
      <c r="B1139" s="15"/>
      <c r="C1139" s="15"/>
      <c r="D1139" s="14"/>
      <c r="E1139" s="15"/>
    </row>
    <row r="1140" s="1" customFormat="1" spans="1:5">
      <c r="A1140" s="28" t="s">
        <v>876</v>
      </c>
      <c r="B1140" s="15">
        <v>181</v>
      </c>
      <c r="C1140" s="15">
        <v>30</v>
      </c>
      <c r="D1140" s="14">
        <f>C1140/B1140</f>
        <v>0.165745856353591</v>
      </c>
      <c r="E1140" s="15"/>
    </row>
    <row r="1141" s="1" customFormat="1" spans="1:5">
      <c r="A1141" s="28" t="s">
        <v>877</v>
      </c>
      <c r="B1141" s="15"/>
      <c r="C1141" s="15"/>
      <c r="D1141" s="14"/>
      <c r="E1141" s="15"/>
    </row>
    <row r="1142" s="1" customFormat="1" spans="1:5">
      <c r="A1142" s="28" t="s">
        <v>878</v>
      </c>
      <c r="B1142" s="15"/>
      <c r="C1142" s="15"/>
      <c r="D1142" s="14"/>
      <c r="E1142" s="15"/>
    </row>
    <row r="1143" s="1" customFormat="1" spans="1:5">
      <c r="A1143" s="28" t="s">
        <v>879</v>
      </c>
      <c r="B1143" s="15"/>
      <c r="C1143" s="15"/>
      <c r="D1143" s="14"/>
      <c r="E1143" s="15"/>
    </row>
    <row r="1144" s="1" customFormat="1" spans="1:5">
      <c r="A1144" s="28" t="s">
        <v>880</v>
      </c>
      <c r="B1144" s="15"/>
      <c r="C1144" s="15"/>
      <c r="D1144" s="14"/>
      <c r="E1144" s="15"/>
    </row>
    <row r="1145" s="1" customFormat="1" spans="1:5">
      <c r="A1145" s="28" t="s">
        <v>881</v>
      </c>
      <c r="B1145" s="15"/>
      <c r="C1145" s="15">
        <f>5713-30</f>
        <v>5683</v>
      </c>
      <c r="D1145" s="14"/>
      <c r="E1145" s="15"/>
    </row>
    <row r="1146" s="1" customFormat="1" spans="1:5">
      <c r="A1146" s="28" t="s">
        <v>882</v>
      </c>
      <c r="B1146" s="15">
        <f>SUM(B1147:B1149)</f>
        <v>1784</v>
      </c>
      <c r="C1146" s="15">
        <f>SUM(C1147:C1149)</f>
        <v>2184</v>
      </c>
      <c r="D1146" s="14">
        <f>C1146/B1146</f>
        <v>1.22421524663677</v>
      </c>
      <c r="E1146" s="15"/>
    </row>
    <row r="1147" s="1" customFormat="1" spans="1:5">
      <c r="A1147" s="28" t="s">
        <v>883</v>
      </c>
      <c r="B1147" s="15">
        <v>1784</v>
      </c>
      <c r="C1147" s="15">
        <f>1747+437</f>
        <v>2184</v>
      </c>
      <c r="D1147" s="14">
        <f>C1147/B1147</f>
        <v>1.22421524663677</v>
      </c>
      <c r="E1147" s="15"/>
    </row>
    <row r="1148" s="1" customFormat="1" spans="1:5">
      <c r="A1148" s="28" t="s">
        <v>884</v>
      </c>
      <c r="B1148" s="15"/>
      <c r="C1148" s="15"/>
      <c r="D1148" s="14"/>
      <c r="E1148" s="15"/>
    </row>
    <row r="1149" s="1" customFormat="1" spans="1:5">
      <c r="A1149" s="28" t="s">
        <v>885</v>
      </c>
      <c r="B1149" s="15"/>
      <c r="C1149" s="15"/>
      <c r="D1149" s="14"/>
      <c r="E1149" s="15"/>
    </row>
    <row r="1150" s="1" customFormat="1" spans="1:5">
      <c r="A1150" s="28" t="s">
        <v>886</v>
      </c>
      <c r="B1150" s="15">
        <f>SUM(B1151:B1153)</f>
        <v>0</v>
      </c>
      <c r="C1150" s="15">
        <f>SUM(C1151:C1153)</f>
        <v>0</v>
      </c>
      <c r="D1150" s="14"/>
      <c r="E1150" s="15"/>
    </row>
    <row r="1151" s="1" customFormat="1" spans="1:5">
      <c r="A1151" s="28" t="s">
        <v>887</v>
      </c>
      <c r="B1151" s="15"/>
      <c r="C1151" s="15"/>
      <c r="D1151" s="14"/>
      <c r="E1151" s="15"/>
    </row>
    <row r="1152" s="1" customFormat="1" spans="1:5">
      <c r="A1152" s="28" t="s">
        <v>888</v>
      </c>
      <c r="B1152" s="15"/>
      <c r="C1152" s="15"/>
      <c r="D1152" s="14"/>
      <c r="E1152" s="15"/>
    </row>
    <row r="1153" s="1" customFormat="1" spans="1:5">
      <c r="A1153" s="28" t="s">
        <v>889</v>
      </c>
      <c r="B1153" s="15"/>
      <c r="C1153" s="15"/>
      <c r="D1153" s="14"/>
      <c r="E1153" s="15"/>
    </row>
    <row r="1154" s="1" customFormat="1" spans="1:5">
      <c r="A1154" s="28" t="s">
        <v>890</v>
      </c>
      <c r="B1154" s="15">
        <f>SUM(B1155,B1170,B1184,B1189,B1195)</f>
        <v>0</v>
      </c>
      <c r="C1154" s="15">
        <f>SUM(C1155,C1170,C1184,C1189,C1195)</f>
        <v>0</v>
      </c>
      <c r="D1154" s="14"/>
      <c r="E1154" s="15"/>
    </row>
    <row r="1155" s="1" customFormat="1" spans="1:5">
      <c r="A1155" s="28" t="s">
        <v>891</v>
      </c>
      <c r="B1155" s="15">
        <f>SUM(B1156:B1169)</f>
        <v>0</v>
      </c>
      <c r="C1155" s="15">
        <f>SUM(C1156:C1169)</f>
        <v>0</v>
      </c>
      <c r="D1155" s="14"/>
      <c r="E1155" s="15"/>
    </row>
    <row r="1156" s="1" customFormat="1" spans="1:5">
      <c r="A1156" s="28" t="s">
        <v>11</v>
      </c>
      <c r="B1156" s="15"/>
      <c r="C1156" s="15"/>
      <c r="D1156" s="14"/>
      <c r="E1156" s="15"/>
    </row>
    <row r="1157" s="1" customFormat="1" spans="1:5">
      <c r="A1157" s="28" t="s">
        <v>12</v>
      </c>
      <c r="B1157" s="15"/>
      <c r="C1157" s="15"/>
      <c r="D1157" s="14"/>
      <c r="E1157" s="15"/>
    </row>
    <row r="1158" s="1" customFormat="1" spans="1:5">
      <c r="A1158" s="28" t="s">
        <v>13</v>
      </c>
      <c r="B1158" s="15"/>
      <c r="C1158" s="15"/>
      <c r="D1158" s="14"/>
      <c r="E1158" s="15"/>
    </row>
    <row r="1159" s="1" customFormat="1" spans="1:5">
      <c r="A1159" s="28" t="s">
        <v>892</v>
      </c>
      <c r="B1159" s="15"/>
      <c r="C1159" s="15"/>
      <c r="D1159" s="14"/>
      <c r="E1159" s="15"/>
    </row>
    <row r="1160" s="1" customFormat="1" spans="1:5">
      <c r="A1160" s="28" t="s">
        <v>893</v>
      </c>
      <c r="B1160" s="15"/>
      <c r="C1160" s="15"/>
      <c r="D1160" s="14"/>
      <c r="E1160" s="15"/>
    </row>
    <row r="1161" s="1" customFormat="1" spans="1:5">
      <c r="A1161" s="28" t="s">
        <v>894</v>
      </c>
      <c r="B1161" s="15"/>
      <c r="C1161" s="15"/>
      <c r="D1161" s="14"/>
      <c r="E1161" s="15"/>
    </row>
    <row r="1162" s="1" customFormat="1" spans="1:5">
      <c r="A1162" s="28" t="s">
        <v>895</v>
      </c>
      <c r="B1162" s="15"/>
      <c r="C1162" s="15"/>
      <c r="D1162" s="14"/>
      <c r="E1162" s="15"/>
    </row>
    <row r="1163" s="1" customFormat="1" spans="1:5">
      <c r="A1163" s="28" t="s">
        <v>896</v>
      </c>
      <c r="B1163" s="15"/>
      <c r="C1163" s="15"/>
      <c r="D1163" s="14"/>
      <c r="E1163" s="15"/>
    </row>
    <row r="1164" s="1" customFormat="1" spans="1:5">
      <c r="A1164" s="28" t="s">
        <v>897</v>
      </c>
      <c r="B1164" s="15"/>
      <c r="C1164" s="15"/>
      <c r="D1164" s="14"/>
      <c r="E1164" s="15"/>
    </row>
    <row r="1165" s="1" customFormat="1" spans="1:5">
      <c r="A1165" s="28" t="s">
        <v>898</v>
      </c>
      <c r="B1165" s="15"/>
      <c r="C1165" s="15"/>
      <c r="D1165" s="14"/>
      <c r="E1165" s="15"/>
    </row>
    <row r="1166" s="1" customFormat="1" spans="1:5">
      <c r="A1166" s="28" t="s">
        <v>899</v>
      </c>
      <c r="B1166" s="15"/>
      <c r="C1166" s="15"/>
      <c r="D1166" s="14"/>
      <c r="E1166" s="15"/>
    </row>
    <row r="1167" s="1" customFormat="1" spans="1:5">
      <c r="A1167" s="28" t="s">
        <v>900</v>
      </c>
      <c r="B1167" s="15"/>
      <c r="C1167" s="15"/>
      <c r="D1167" s="14"/>
      <c r="E1167" s="15"/>
    </row>
    <row r="1168" s="1" customFormat="1" spans="1:5">
      <c r="A1168" s="28" t="s">
        <v>20</v>
      </c>
      <c r="B1168" s="15"/>
      <c r="C1168" s="15"/>
      <c r="D1168" s="14"/>
      <c r="E1168" s="15"/>
    </row>
    <row r="1169" s="1" customFormat="1" spans="1:5">
      <c r="A1169" s="28" t="s">
        <v>901</v>
      </c>
      <c r="B1169" s="15"/>
      <c r="C1169" s="15"/>
      <c r="D1169" s="14"/>
      <c r="E1169" s="15"/>
    </row>
    <row r="1170" s="1" customFormat="1" spans="1:5">
      <c r="A1170" s="28" t="s">
        <v>902</v>
      </c>
      <c r="B1170" s="15">
        <f>SUM(B1171:B1183)</f>
        <v>0</v>
      </c>
      <c r="C1170" s="15">
        <f>SUM(C1171:C1183)</f>
        <v>0</v>
      </c>
      <c r="D1170" s="14"/>
      <c r="E1170" s="15"/>
    </row>
    <row r="1171" s="1" customFormat="1" spans="1:5">
      <c r="A1171" s="28" t="s">
        <v>11</v>
      </c>
      <c r="B1171" s="15"/>
      <c r="C1171" s="15"/>
      <c r="D1171" s="14"/>
      <c r="E1171" s="15"/>
    </row>
    <row r="1172" s="1" customFormat="1" spans="1:5">
      <c r="A1172" s="28" t="s">
        <v>12</v>
      </c>
      <c r="B1172" s="15"/>
      <c r="C1172" s="15"/>
      <c r="D1172" s="14"/>
      <c r="E1172" s="15"/>
    </row>
    <row r="1173" s="1" customFormat="1" spans="1:5">
      <c r="A1173" s="28" t="s">
        <v>13</v>
      </c>
      <c r="B1173" s="15"/>
      <c r="C1173" s="15"/>
      <c r="D1173" s="14"/>
      <c r="E1173" s="15"/>
    </row>
    <row r="1174" s="1" customFormat="1" spans="1:5">
      <c r="A1174" s="28" t="s">
        <v>903</v>
      </c>
      <c r="B1174" s="15"/>
      <c r="C1174" s="15"/>
      <c r="D1174" s="14"/>
      <c r="E1174" s="15"/>
    </row>
    <row r="1175" s="1" customFormat="1" spans="1:5">
      <c r="A1175" s="28" t="s">
        <v>904</v>
      </c>
      <c r="B1175" s="15"/>
      <c r="C1175" s="15"/>
      <c r="D1175" s="14"/>
      <c r="E1175" s="15"/>
    </row>
    <row r="1176" s="1" customFormat="1" spans="1:5">
      <c r="A1176" s="28" t="s">
        <v>905</v>
      </c>
      <c r="B1176" s="15"/>
      <c r="C1176" s="15"/>
      <c r="D1176" s="14"/>
      <c r="E1176" s="15"/>
    </row>
    <row r="1177" s="1" customFormat="1" spans="1:5">
      <c r="A1177" s="28" t="s">
        <v>906</v>
      </c>
      <c r="B1177" s="15"/>
      <c r="C1177" s="15"/>
      <c r="D1177" s="14"/>
      <c r="E1177" s="15"/>
    </row>
    <row r="1178" s="1" customFormat="1" spans="1:5">
      <c r="A1178" s="28" t="s">
        <v>907</v>
      </c>
      <c r="B1178" s="15"/>
      <c r="C1178" s="15"/>
      <c r="D1178" s="14"/>
      <c r="E1178" s="15"/>
    </row>
    <row r="1179" s="1" customFormat="1" spans="1:5">
      <c r="A1179" s="28" t="s">
        <v>908</v>
      </c>
      <c r="B1179" s="15"/>
      <c r="C1179" s="15"/>
      <c r="D1179" s="14"/>
      <c r="E1179" s="15"/>
    </row>
    <row r="1180" s="1" customFormat="1" spans="1:5">
      <c r="A1180" s="28" t="s">
        <v>909</v>
      </c>
      <c r="B1180" s="15"/>
      <c r="C1180" s="15"/>
      <c r="D1180" s="14"/>
      <c r="E1180" s="15"/>
    </row>
    <row r="1181" s="1" customFormat="1" spans="1:5">
      <c r="A1181" s="28" t="s">
        <v>910</v>
      </c>
      <c r="B1181" s="15"/>
      <c r="C1181" s="15"/>
      <c r="D1181" s="14"/>
      <c r="E1181" s="15"/>
    </row>
    <row r="1182" s="1" customFormat="1" spans="1:5">
      <c r="A1182" s="28" t="s">
        <v>20</v>
      </c>
      <c r="B1182" s="15"/>
      <c r="C1182" s="15"/>
      <c r="D1182" s="14"/>
      <c r="E1182" s="15"/>
    </row>
    <row r="1183" s="1" customFormat="1" spans="1:5">
      <c r="A1183" s="28" t="s">
        <v>911</v>
      </c>
      <c r="B1183" s="15"/>
      <c r="C1183" s="15"/>
      <c r="D1183" s="14"/>
      <c r="E1183" s="15"/>
    </row>
    <row r="1184" s="1" customFormat="1" spans="1:5">
      <c r="A1184" s="28" t="s">
        <v>912</v>
      </c>
      <c r="B1184" s="15">
        <f>SUM(B1185:B1188)</f>
        <v>0</v>
      </c>
      <c r="C1184" s="15">
        <f>SUM(C1185:C1188)</f>
        <v>0</v>
      </c>
      <c r="D1184" s="14"/>
      <c r="E1184" s="15"/>
    </row>
    <row r="1185" s="1" customFormat="1" spans="1:5">
      <c r="A1185" s="28" t="s">
        <v>913</v>
      </c>
      <c r="B1185" s="15"/>
      <c r="C1185" s="15"/>
      <c r="D1185" s="14"/>
      <c r="E1185" s="15"/>
    </row>
    <row r="1186" s="1" customFormat="1" spans="1:5">
      <c r="A1186" s="28" t="s">
        <v>914</v>
      </c>
      <c r="B1186" s="15"/>
      <c r="C1186" s="15"/>
      <c r="D1186" s="14"/>
      <c r="E1186" s="15"/>
    </row>
    <row r="1187" s="1" customFormat="1" spans="1:5">
      <c r="A1187" s="28" t="s">
        <v>915</v>
      </c>
      <c r="B1187" s="15"/>
      <c r="C1187" s="15"/>
      <c r="D1187" s="14"/>
      <c r="E1187" s="15"/>
    </row>
    <row r="1188" s="1" customFormat="1" spans="1:5">
      <c r="A1188" s="28" t="s">
        <v>916</v>
      </c>
      <c r="B1188" s="15"/>
      <c r="C1188" s="15"/>
      <c r="D1188" s="14"/>
      <c r="E1188" s="15"/>
    </row>
    <row r="1189" s="1" customFormat="1" spans="1:5">
      <c r="A1189" s="28" t="s">
        <v>917</v>
      </c>
      <c r="B1189" s="15">
        <f>SUM(B1190:B1194)</f>
        <v>0</v>
      </c>
      <c r="C1189" s="15">
        <f>SUM(C1190:C1194)</f>
        <v>0</v>
      </c>
      <c r="D1189" s="14"/>
      <c r="E1189" s="15"/>
    </row>
    <row r="1190" s="1" customFormat="1" spans="1:5">
      <c r="A1190" s="28" t="s">
        <v>918</v>
      </c>
      <c r="B1190" s="15"/>
      <c r="C1190" s="15"/>
      <c r="D1190" s="14"/>
      <c r="E1190" s="15"/>
    </row>
    <row r="1191" s="1" customFormat="1" spans="1:5">
      <c r="A1191" s="28" t="s">
        <v>919</v>
      </c>
      <c r="B1191" s="15"/>
      <c r="C1191" s="15"/>
      <c r="D1191" s="14"/>
      <c r="E1191" s="15"/>
    </row>
    <row r="1192" s="1" customFormat="1" spans="1:5">
      <c r="A1192" s="28" t="s">
        <v>920</v>
      </c>
      <c r="B1192" s="15"/>
      <c r="C1192" s="15"/>
      <c r="D1192" s="14"/>
      <c r="E1192" s="15"/>
    </row>
    <row r="1193" s="1" customFormat="1" spans="1:5">
      <c r="A1193" s="28" t="s">
        <v>921</v>
      </c>
      <c r="B1193" s="15"/>
      <c r="C1193" s="15"/>
      <c r="D1193" s="14"/>
      <c r="E1193" s="15"/>
    </row>
    <row r="1194" s="1" customFormat="1" spans="1:5">
      <c r="A1194" s="28" t="s">
        <v>922</v>
      </c>
      <c r="B1194" s="15"/>
      <c r="C1194" s="15"/>
      <c r="D1194" s="14"/>
      <c r="E1194" s="15"/>
    </row>
    <row r="1195" s="1" customFormat="1" spans="1:5">
      <c r="A1195" s="28" t="s">
        <v>923</v>
      </c>
      <c r="B1195" s="15">
        <f>SUM(B1196:B1206)</f>
        <v>0</v>
      </c>
      <c r="C1195" s="15">
        <f>SUM(C1196:C1206)</f>
        <v>0</v>
      </c>
      <c r="D1195" s="14"/>
      <c r="E1195" s="15"/>
    </row>
    <row r="1196" s="1" customFormat="1" spans="1:5">
      <c r="A1196" s="28" t="s">
        <v>924</v>
      </c>
      <c r="B1196" s="15"/>
      <c r="C1196" s="15"/>
      <c r="D1196" s="14"/>
      <c r="E1196" s="15"/>
    </row>
    <row r="1197" s="1" customFormat="1" spans="1:5">
      <c r="A1197" s="28" t="s">
        <v>925</v>
      </c>
      <c r="B1197" s="15"/>
      <c r="C1197" s="15"/>
      <c r="D1197" s="14"/>
      <c r="E1197" s="15"/>
    </row>
    <row r="1198" s="1" customFormat="1" spans="1:5">
      <c r="A1198" s="28" t="s">
        <v>926</v>
      </c>
      <c r="B1198" s="15"/>
      <c r="C1198" s="15"/>
      <c r="D1198" s="14"/>
      <c r="E1198" s="15"/>
    </row>
    <row r="1199" s="1" customFormat="1" spans="1:5">
      <c r="A1199" s="28" t="s">
        <v>927</v>
      </c>
      <c r="B1199" s="15"/>
      <c r="C1199" s="15"/>
      <c r="D1199" s="14"/>
      <c r="E1199" s="15"/>
    </row>
    <row r="1200" s="1" customFormat="1" spans="1:5">
      <c r="A1200" s="28" t="s">
        <v>928</v>
      </c>
      <c r="B1200" s="15"/>
      <c r="C1200" s="15"/>
      <c r="D1200" s="14"/>
      <c r="E1200" s="15"/>
    </row>
    <row r="1201" s="1" customFormat="1" spans="1:5">
      <c r="A1201" s="28" t="s">
        <v>929</v>
      </c>
      <c r="B1201" s="15"/>
      <c r="C1201" s="15"/>
      <c r="D1201" s="14"/>
      <c r="E1201" s="15"/>
    </row>
    <row r="1202" s="1" customFormat="1" spans="1:5">
      <c r="A1202" s="28" t="s">
        <v>930</v>
      </c>
      <c r="B1202" s="15"/>
      <c r="C1202" s="15"/>
      <c r="D1202" s="14"/>
      <c r="E1202" s="15"/>
    </row>
    <row r="1203" s="1" customFormat="1" spans="1:5">
      <c r="A1203" s="28" t="s">
        <v>931</v>
      </c>
      <c r="B1203" s="15"/>
      <c r="C1203" s="15"/>
      <c r="D1203" s="14"/>
      <c r="E1203" s="15"/>
    </row>
    <row r="1204" s="1" customFormat="1" spans="1:5">
      <c r="A1204" s="28" t="s">
        <v>932</v>
      </c>
      <c r="B1204" s="15"/>
      <c r="C1204" s="15"/>
      <c r="D1204" s="14"/>
      <c r="E1204" s="15"/>
    </row>
    <row r="1205" s="1" customFormat="1" spans="1:5">
      <c r="A1205" s="28" t="s">
        <v>933</v>
      </c>
      <c r="B1205" s="15"/>
      <c r="C1205" s="15"/>
      <c r="D1205" s="14"/>
      <c r="E1205" s="15"/>
    </row>
    <row r="1206" s="1" customFormat="1" spans="1:5">
      <c r="A1206" s="28" t="s">
        <v>934</v>
      </c>
      <c r="B1206" s="15"/>
      <c r="C1206" s="15"/>
      <c r="D1206" s="14"/>
      <c r="E1206" s="15"/>
    </row>
    <row r="1207" s="1" customFormat="1" spans="1:5">
      <c r="A1207" s="28" t="s">
        <v>935</v>
      </c>
      <c r="B1207" s="15">
        <f>SUM(B1208,B1220,B1226,B1232,B1240,B1253,B1257,B1263)</f>
        <v>938</v>
      </c>
      <c r="C1207" s="15">
        <f>SUM(C1208,C1220,C1226,C1232,C1240,C1253,C1257,C1263)</f>
        <v>926</v>
      </c>
      <c r="D1207" s="14">
        <f>C1207/B1207</f>
        <v>0.987206823027719</v>
      </c>
      <c r="E1207" s="15"/>
    </row>
    <row r="1208" s="1" customFormat="1" spans="1:5">
      <c r="A1208" s="28" t="s">
        <v>936</v>
      </c>
      <c r="B1208" s="15">
        <f>SUM(B1209:B1219)</f>
        <v>212</v>
      </c>
      <c r="C1208" s="15">
        <f>SUM(C1209:C1219)</f>
        <v>271</v>
      </c>
      <c r="D1208" s="14">
        <f>C1208/B1208</f>
        <v>1.27830188679245</v>
      </c>
      <c r="E1208" s="15"/>
    </row>
    <row r="1209" s="1" customFormat="1" spans="1:5">
      <c r="A1209" s="28" t="s">
        <v>11</v>
      </c>
      <c r="B1209" s="17">
        <v>12</v>
      </c>
      <c r="C1209" s="17">
        <v>74</v>
      </c>
      <c r="D1209" s="14">
        <f>C1209/B1209</f>
        <v>6.16666666666667</v>
      </c>
      <c r="E1209" s="15"/>
    </row>
    <row r="1210" s="1" customFormat="1" spans="1:5">
      <c r="A1210" s="28" t="s">
        <v>12</v>
      </c>
      <c r="B1210" s="17">
        <v>10</v>
      </c>
      <c r="C1210" s="15">
        <v>15</v>
      </c>
      <c r="D1210" s="14">
        <f>C1210/B1210</f>
        <v>1.5</v>
      </c>
      <c r="E1210" s="15"/>
    </row>
    <row r="1211" s="1" customFormat="1" spans="1:5">
      <c r="A1211" s="28" t="s">
        <v>13</v>
      </c>
      <c r="B1211" s="17">
        <v>0</v>
      </c>
      <c r="C1211" s="15"/>
      <c r="D1211" s="14"/>
      <c r="E1211" s="15"/>
    </row>
    <row r="1212" s="1" customFormat="1" spans="1:5">
      <c r="A1212" s="28" t="s">
        <v>937</v>
      </c>
      <c r="B1212" s="17">
        <v>0</v>
      </c>
      <c r="C1212" s="15">
        <v>84</v>
      </c>
      <c r="D1212" s="14"/>
      <c r="E1212" s="15"/>
    </row>
    <row r="1213" s="1" customFormat="1" spans="1:5">
      <c r="A1213" s="28" t="s">
        <v>938</v>
      </c>
      <c r="B1213" s="17">
        <v>0</v>
      </c>
      <c r="C1213" s="15"/>
      <c r="D1213" s="14"/>
      <c r="E1213" s="15"/>
    </row>
    <row r="1214" s="1" customFormat="1" spans="1:5">
      <c r="A1214" s="28" t="s">
        <v>939</v>
      </c>
      <c r="B1214" s="17">
        <v>183</v>
      </c>
      <c r="C1214" s="17"/>
      <c r="D1214" s="14"/>
      <c r="E1214" s="15"/>
    </row>
    <row r="1215" s="1" customFormat="1" spans="1:5">
      <c r="A1215" s="28" t="s">
        <v>940</v>
      </c>
      <c r="B1215" s="17">
        <v>0</v>
      </c>
      <c r="C1215" s="15"/>
      <c r="D1215" s="14"/>
      <c r="E1215" s="15"/>
    </row>
    <row r="1216" s="1" customFormat="1" spans="1:5">
      <c r="A1216" s="28" t="s">
        <v>941</v>
      </c>
      <c r="B1216" s="17">
        <v>0</v>
      </c>
      <c r="C1216" s="15"/>
      <c r="D1216" s="14"/>
      <c r="E1216" s="15"/>
    </row>
    <row r="1217" s="1" customFormat="1" spans="1:5">
      <c r="A1217" s="28" t="s">
        <v>942</v>
      </c>
      <c r="B1217" s="17">
        <v>0</v>
      </c>
      <c r="C1217" s="15">
        <v>95</v>
      </c>
      <c r="D1217" s="14"/>
      <c r="E1217" s="15"/>
    </row>
    <row r="1218" s="1" customFormat="1" spans="1:5">
      <c r="A1218" s="28" t="s">
        <v>20</v>
      </c>
      <c r="B1218" s="17">
        <v>0</v>
      </c>
      <c r="C1218" s="15"/>
      <c r="D1218" s="14"/>
      <c r="E1218" s="15"/>
    </row>
    <row r="1219" s="1" customFormat="1" spans="1:5">
      <c r="A1219" s="28" t="s">
        <v>943</v>
      </c>
      <c r="B1219" s="17">
        <v>7</v>
      </c>
      <c r="C1219" s="15">
        <v>3</v>
      </c>
      <c r="D1219" s="14">
        <f>C1219/B1219</f>
        <v>0.428571428571429</v>
      </c>
      <c r="E1219" s="15"/>
    </row>
    <row r="1220" s="1" customFormat="1" spans="1:5">
      <c r="A1220" s="28" t="s">
        <v>944</v>
      </c>
      <c r="B1220" s="15">
        <f>SUM(B1221:B1225)</f>
        <v>232</v>
      </c>
      <c r="C1220" s="15">
        <f>SUM(C1221:C1225)</f>
        <v>655</v>
      </c>
      <c r="D1220" s="14">
        <f>C1220/B1220</f>
        <v>2.82327586206897</v>
      </c>
      <c r="E1220" s="15"/>
    </row>
    <row r="1221" s="1" customFormat="1" spans="1:5">
      <c r="A1221" s="28" t="s">
        <v>11</v>
      </c>
      <c r="B1221" s="17">
        <v>0</v>
      </c>
      <c r="C1221" s="15"/>
      <c r="D1221" s="14"/>
      <c r="E1221" s="15"/>
    </row>
    <row r="1222" s="1" customFormat="1" spans="1:5">
      <c r="A1222" s="28" t="s">
        <v>342</v>
      </c>
      <c r="B1222" s="17">
        <v>92</v>
      </c>
      <c r="C1222" s="15">
        <v>350</v>
      </c>
      <c r="D1222" s="14">
        <f>C1222/B1222</f>
        <v>3.80434782608696</v>
      </c>
      <c r="E1222" s="15"/>
    </row>
    <row r="1223" s="1" customFormat="1" spans="1:5">
      <c r="A1223" s="28" t="s">
        <v>13</v>
      </c>
      <c r="B1223" s="17">
        <v>0</v>
      </c>
      <c r="C1223" s="15"/>
      <c r="D1223" s="14"/>
      <c r="E1223" s="15"/>
    </row>
    <row r="1224" s="1" customFormat="1" spans="1:5">
      <c r="A1224" s="28" t="s">
        <v>945</v>
      </c>
      <c r="B1224" s="17">
        <v>70</v>
      </c>
      <c r="C1224" s="15"/>
      <c r="D1224" s="14">
        <f>C1224/B1224</f>
        <v>0</v>
      </c>
      <c r="E1224" s="15"/>
    </row>
    <row r="1225" s="1" customFormat="1" spans="1:5">
      <c r="A1225" s="28" t="s">
        <v>946</v>
      </c>
      <c r="B1225" s="17">
        <v>70</v>
      </c>
      <c r="C1225" s="15">
        <f>260+45</f>
        <v>305</v>
      </c>
      <c r="D1225" s="14">
        <f>C1225/B1225</f>
        <v>4.35714285714286</v>
      </c>
      <c r="E1225" s="15"/>
    </row>
    <row r="1226" s="1" customFormat="1" spans="1:5">
      <c r="A1226" s="28" t="s">
        <v>947</v>
      </c>
      <c r="B1226" s="15">
        <f>SUM(B1227:B1231)</f>
        <v>0</v>
      </c>
      <c r="C1226" s="15">
        <f>SUM(C1227:C1231)</f>
        <v>0</v>
      </c>
      <c r="D1226" s="14"/>
      <c r="E1226" s="15"/>
    </row>
    <row r="1227" s="1" customFormat="1" spans="1:5">
      <c r="A1227" s="28" t="s">
        <v>11</v>
      </c>
      <c r="B1227" s="15"/>
      <c r="C1227" s="15"/>
      <c r="D1227" s="14"/>
      <c r="E1227" s="15"/>
    </row>
    <row r="1228" s="1" customFormat="1" spans="1:5">
      <c r="A1228" s="28" t="s">
        <v>12</v>
      </c>
      <c r="B1228" s="15"/>
      <c r="C1228" s="15"/>
      <c r="D1228" s="14"/>
      <c r="E1228" s="15"/>
    </row>
    <row r="1229" s="1" customFormat="1" spans="1:5">
      <c r="A1229" s="28" t="s">
        <v>13</v>
      </c>
      <c r="B1229" s="15"/>
      <c r="C1229" s="15"/>
      <c r="D1229" s="14"/>
      <c r="E1229" s="15"/>
    </row>
    <row r="1230" s="1" customFormat="1" spans="1:5">
      <c r="A1230" s="28" t="s">
        <v>948</v>
      </c>
      <c r="B1230" s="15"/>
      <c r="C1230" s="15"/>
      <c r="D1230" s="14"/>
      <c r="E1230" s="15"/>
    </row>
    <row r="1231" s="1" customFormat="1" spans="1:5">
      <c r="A1231" s="28" t="s">
        <v>949</v>
      </c>
      <c r="B1231" s="15"/>
      <c r="C1231" s="15"/>
      <c r="D1231" s="14"/>
      <c r="E1231" s="15"/>
    </row>
    <row r="1232" s="1" customFormat="1" spans="1:5">
      <c r="A1232" s="28" t="s">
        <v>950</v>
      </c>
      <c r="B1232" s="15">
        <f>SUM(B1233:B1239)</f>
        <v>0</v>
      </c>
      <c r="C1232" s="15">
        <f>SUM(C1233:C1239)</f>
        <v>0</v>
      </c>
      <c r="D1232" s="14"/>
      <c r="E1232" s="15"/>
    </row>
    <row r="1233" s="1" customFormat="1" spans="1:5">
      <c r="A1233" s="28" t="s">
        <v>11</v>
      </c>
      <c r="B1233" s="15"/>
      <c r="C1233" s="15"/>
      <c r="D1233" s="14"/>
      <c r="E1233" s="15"/>
    </row>
    <row r="1234" s="1" customFormat="1" spans="1:5">
      <c r="A1234" s="28" t="s">
        <v>12</v>
      </c>
      <c r="B1234" s="15"/>
      <c r="C1234" s="15"/>
      <c r="D1234" s="14"/>
      <c r="E1234" s="15"/>
    </row>
    <row r="1235" s="1" customFormat="1" spans="1:5">
      <c r="A1235" s="28" t="s">
        <v>13</v>
      </c>
      <c r="B1235" s="15"/>
      <c r="C1235" s="15"/>
      <c r="D1235" s="14"/>
      <c r="E1235" s="15"/>
    </row>
    <row r="1236" s="1" customFormat="1" spans="1:5">
      <c r="A1236" s="28" t="s">
        <v>951</v>
      </c>
      <c r="B1236" s="15"/>
      <c r="C1236" s="15"/>
      <c r="D1236" s="14"/>
      <c r="E1236" s="15"/>
    </row>
    <row r="1237" s="1" customFormat="1" spans="1:5">
      <c r="A1237" s="28" t="s">
        <v>952</v>
      </c>
      <c r="B1237" s="15"/>
      <c r="C1237" s="15"/>
      <c r="D1237" s="14"/>
      <c r="E1237" s="15"/>
    </row>
    <row r="1238" s="1" customFormat="1" spans="1:5">
      <c r="A1238" s="28" t="s">
        <v>20</v>
      </c>
      <c r="B1238" s="15"/>
      <c r="C1238" s="15"/>
      <c r="D1238" s="14"/>
      <c r="E1238" s="15"/>
    </row>
    <row r="1239" s="1" customFormat="1" spans="1:5">
      <c r="A1239" s="28" t="s">
        <v>953</v>
      </c>
      <c r="B1239" s="15"/>
      <c r="C1239" s="15"/>
      <c r="D1239" s="14"/>
      <c r="E1239" s="15"/>
    </row>
    <row r="1240" s="1" customFormat="1" spans="1:5">
      <c r="A1240" s="28" t="s">
        <v>954</v>
      </c>
      <c r="B1240" s="15">
        <f>SUM(B1241:B1252)</f>
        <v>0</v>
      </c>
      <c r="C1240" s="15">
        <f>SUM(C1241:C1252)</f>
        <v>0</v>
      </c>
      <c r="D1240" s="14"/>
      <c r="E1240" s="15"/>
    </row>
    <row r="1241" s="1" customFormat="1" spans="1:5">
      <c r="A1241" s="28" t="s">
        <v>11</v>
      </c>
      <c r="B1241" s="15"/>
      <c r="C1241" s="15"/>
      <c r="D1241" s="14"/>
      <c r="E1241" s="15"/>
    </row>
    <row r="1242" s="1" customFormat="1" spans="1:5">
      <c r="A1242" s="28" t="s">
        <v>12</v>
      </c>
      <c r="B1242" s="15"/>
      <c r="C1242" s="15"/>
      <c r="D1242" s="14"/>
      <c r="E1242" s="15"/>
    </row>
    <row r="1243" s="1" customFormat="1" spans="1:5">
      <c r="A1243" s="28" t="s">
        <v>13</v>
      </c>
      <c r="B1243" s="15"/>
      <c r="C1243" s="15"/>
      <c r="D1243" s="14"/>
      <c r="E1243" s="15"/>
    </row>
    <row r="1244" s="1" customFormat="1" spans="1:5">
      <c r="A1244" s="28" t="s">
        <v>955</v>
      </c>
      <c r="B1244" s="15"/>
      <c r="C1244" s="15"/>
      <c r="D1244" s="14"/>
      <c r="E1244" s="15"/>
    </row>
    <row r="1245" s="1" customFormat="1" spans="1:5">
      <c r="A1245" s="28" t="s">
        <v>956</v>
      </c>
      <c r="B1245" s="15"/>
      <c r="C1245" s="15"/>
      <c r="D1245" s="14"/>
      <c r="E1245" s="15"/>
    </row>
    <row r="1246" s="1" customFormat="1" spans="1:5">
      <c r="A1246" s="28" t="s">
        <v>957</v>
      </c>
      <c r="B1246" s="15"/>
      <c r="C1246" s="15"/>
      <c r="D1246" s="14"/>
      <c r="E1246" s="15"/>
    </row>
    <row r="1247" s="1" customFormat="1" spans="1:5">
      <c r="A1247" s="28" t="s">
        <v>958</v>
      </c>
      <c r="B1247" s="15"/>
      <c r="C1247" s="15"/>
      <c r="D1247" s="14"/>
      <c r="E1247" s="15"/>
    </row>
    <row r="1248" s="1" customFormat="1" spans="1:5">
      <c r="A1248" s="28" t="s">
        <v>959</v>
      </c>
      <c r="B1248" s="15"/>
      <c r="C1248" s="15"/>
      <c r="D1248" s="14"/>
      <c r="E1248" s="15"/>
    </row>
    <row r="1249" s="1" customFormat="1" spans="1:5">
      <c r="A1249" s="28" t="s">
        <v>960</v>
      </c>
      <c r="B1249" s="15"/>
      <c r="C1249" s="15"/>
      <c r="D1249" s="14"/>
      <c r="E1249" s="15"/>
    </row>
    <row r="1250" s="1" customFormat="1" spans="1:5">
      <c r="A1250" s="28" t="s">
        <v>961</v>
      </c>
      <c r="B1250" s="15"/>
      <c r="C1250" s="15"/>
      <c r="D1250" s="14"/>
      <c r="E1250" s="15"/>
    </row>
    <row r="1251" s="1" customFormat="1" spans="1:5">
      <c r="A1251" s="28" t="s">
        <v>962</v>
      </c>
      <c r="B1251" s="15"/>
      <c r="C1251" s="15"/>
      <c r="D1251" s="14"/>
      <c r="E1251" s="15"/>
    </row>
    <row r="1252" s="1" customFormat="1" spans="1:5">
      <c r="A1252" s="28" t="s">
        <v>963</v>
      </c>
      <c r="B1252" s="15"/>
      <c r="C1252" s="15"/>
      <c r="D1252" s="14"/>
      <c r="E1252" s="15"/>
    </row>
    <row r="1253" s="1" customFormat="1" spans="1:5">
      <c r="A1253" s="28" t="s">
        <v>964</v>
      </c>
      <c r="B1253" s="15">
        <f>SUM(B1254:B1256)</f>
        <v>0</v>
      </c>
      <c r="C1253" s="15">
        <f>SUM(C1254:C1256)</f>
        <v>0</v>
      </c>
      <c r="D1253" s="14"/>
      <c r="E1253" s="15"/>
    </row>
    <row r="1254" s="1" customFormat="1" spans="1:5">
      <c r="A1254" s="28" t="s">
        <v>965</v>
      </c>
      <c r="B1254" s="15"/>
      <c r="C1254" s="15"/>
      <c r="D1254" s="14"/>
      <c r="E1254" s="15"/>
    </row>
    <row r="1255" s="1" customFormat="1" spans="1:5">
      <c r="A1255" s="28" t="s">
        <v>966</v>
      </c>
      <c r="B1255" s="15"/>
      <c r="C1255" s="15"/>
      <c r="D1255" s="14"/>
      <c r="E1255" s="15"/>
    </row>
    <row r="1256" s="1" customFormat="1" spans="1:5">
      <c r="A1256" s="28" t="s">
        <v>967</v>
      </c>
      <c r="B1256" s="15"/>
      <c r="C1256" s="15"/>
      <c r="D1256" s="14"/>
      <c r="E1256" s="15"/>
    </row>
    <row r="1257" s="1" customFormat="1" spans="1:5">
      <c r="A1257" s="28" t="s">
        <v>968</v>
      </c>
      <c r="B1257" s="15">
        <f>SUM(B1258:B1262)</f>
        <v>464</v>
      </c>
      <c r="C1257" s="15">
        <f>SUM(C1258:C1262)</f>
        <v>0</v>
      </c>
      <c r="D1257" s="14"/>
      <c r="E1257" s="15"/>
    </row>
    <row r="1258" s="1" customFormat="1" spans="1:5">
      <c r="A1258" s="28" t="s">
        <v>969</v>
      </c>
      <c r="B1258" s="15"/>
      <c r="C1258" s="15"/>
      <c r="D1258" s="14"/>
      <c r="E1258" s="15"/>
    </row>
    <row r="1259" s="1" customFormat="1" spans="1:5">
      <c r="A1259" s="28" t="s">
        <v>970</v>
      </c>
      <c r="B1259" s="15"/>
      <c r="C1259" s="15"/>
      <c r="D1259" s="14"/>
      <c r="E1259" s="15"/>
    </row>
    <row r="1260" s="1" customFormat="1" spans="1:5">
      <c r="A1260" s="28" t="s">
        <v>971</v>
      </c>
      <c r="B1260" s="15"/>
      <c r="C1260" s="15"/>
      <c r="D1260" s="14"/>
      <c r="E1260" s="15"/>
    </row>
    <row r="1261" s="1" customFormat="1" spans="1:5">
      <c r="A1261" s="28" t="s">
        <v>972</v>
      </c>
      <c r="B1261" s="15"/>
      <c r="C1261" s="15"/>
      <c r="D1261" s="14"/>
      <c r="E1261" s="15"/>
    </row>
    <row r="1262" s="1" customFormat="1" spans="1:5">
      <c r="A1262" s="28" t="s">
        <v>973</v>
      </c>
      <c r="B1262" s="15">
        <v>464</v>
      </c>
      <c r="C1262" s="15"/>
      <c r="D1262" s="14"/>
      <c r="E1262" s="15"/>
    </row>
    <row r="1263" s="1" customFormat="1" spans="1:5">
      <c r="A1263" s="28" t="s">
        <v>974</v>
      </c>
      <c r="B1263" s="17">
        <v>30</v>
      </c>
      <c r="C1263" s="15"/>
      <c r="D1263" s="14"/>
      <c r="E1263" s="15"/>
    </row>
    <row r="1264" s="1" customFormat="1" spans="1:5">
      <c r="A1264" s="28" t="s">
        <v>975</v>
      </c>
      <c r="B1264" s="15"/>
      <c r="C1264" s="15">
        <v>700</v>
      </c>
      <c r="D1264" s="14"/>
      <c r="E1264" s="15"/>
    </row>
    <row r="1265" s="1" customFormat="1" spans="1:5">
      <c r="A1265" s="28" t="s">
        <v>976</v>
      </c>
      <c r="B1265" s="15">
        <f>SUM(B1266)</f>
        <v>901</v>
      </c>
      <c r="C1265" s="15">
        <f>SUM(C1266)</f>
        <v>1684</v>
      </c>
      <c r="D1265" s="14">
        <f t="shared" ref="D1262:D1275" si="1">C1265/B1265</f>
        <v>1.86903440621532</v>
      </c>
      <c r="E1265" s="15"/>
    </row>
    <row r="1266" s="1" customFormat="1" spans="1:5">
      <c r="A1266" s="28" t="s">
        <v>977</v>
      </c>
      <c r="B1266" s="15">
        <f>SUM(B1267:B1270)</f>
        <v>901</v>
      </c>
      <c r="C1266" s="15">
        <f>SUM(C1267:C1270)</f>
        <v>1684</v>
      </c>
      <c r="D1266" s="14">
        <f t="shared" si="1"/>
        <v>1.86903440621532</v>
      </c>
      <c r="E1266" s="15"/>
    </row>
    <row r="1267" s="1" customFormat="1" spans="1:5">
      <c r="A1267" s="28" t="s">
        <v>978</v>
      </c>
      <c r="B1267" s="17">
        <v>852</v>
      </c>
      <c r="C1267" s="15">
        <v>1684</v>
      </c>
      <c r="D1267" s="14">
        <f t="shared" si="1"/>
        <v>1.97652582159624</v>
      </c>
      <c r="E1267" s="15"/>
    </row>
    <row r="1268" s="1" customFormat="1" spans="1:5">
      <c r="A1268" s="28" t="s">
        <v>979</v>
      </c>
      <c r="B1268" s="17">
        <v>0</v>
      </c>
      <c r="C1268" s="15"/>
      <c r="D1268" s="14"/>
      <c r="E1268" s="15"/>
    </row>
    <row r="1269" s="1" customFormat="1" spans="1:5">
      <c r="A1269" s="28" t="s">
        <v>980</v>
      </c>
      <c r="B1269" s="17">
        <v>0</v>
      </c>
      <c r="C1269" s="15"/>
      <c r="D1269" s="14"/>
      <c r="E1269" s="15"/>
    </row>
    <row r="1270" s="1" customFormat="1" spans="1:5">
      <c r="A1270" s="28" t="s">
        <v>981</v>
      </c>
      <c r="B1270" s="17">
        <v>49</v>
      </c>
      <c r="C1270" s="15"/>
      <c r="D1270" s="14"/>
      <c r="E1270" s="15"/>
    </row>
    <row r="1271" s="1" customFormat="1" spans="1:5">
      <c r="A1271" s="12" t="s">
        <v>982</v>
      </c>
      <c r="B1271" s="15">
        <f>SUM(B1272)</f>
        <v>10</v>
      </c>
      <c r="C1271" s="15">
        <f>SUM(C1272)</f>
        <v>0</v>
      </c>
      <c r="D1271" s="14">
        <f t="shared" si="1"/>
        <v>0</v>
      </c>
      <c r="E1271" s="15"/>
    </row>
    <row r="1272" s="1" customFormat="1" spans="1:5">
      <c r="A1272" s="12" t="s">
        <v>983</v>
      </c>
      <c r="B1272" s="26">
        <v>10</v>
      </c>
      <c r="C1272" s="26"/>
      <c r="D1272" s="14">
        <f t="shared" si="1"/>
        <v>0</v>
      </c>
      <c r="E1272" s="26"/>
    </row>
    <row r="1273" s="1" customFormat="1" spans="1:5">
      <c r="A1273" s="12" t="s">
        <v>984</v>
      </c>
      <c r="B1273" s="31">
        <f>SUM(B1274,B1275)</f>
        <v>1135</v>
      </c>
      <c r="C1273" s="31">
        <f>SUM(C1274,C1275)</f>
        <v>34</v>
      </c>
      <c r="D1273" s="14">
        <f t="shared" si="1"/>
        <v>0.0299559471365639</v>
      </c>
      <c r="E1273" s="31"/>
    </row>
    <row r="1274" s="1" customFormat="1" spans="1:5">
      <c r="A1274" s="12" t="s">
        <v>985</v>
      </c>
      <c r="B1274" s="32"/>
      <c r="C1274" s="33"/>
      <c r="D1274" s="14"/>
      <c r="E1274" s="31"/>
    </row>
    <row r="1275" s="1" customFormat="1" spans="1:5">
      <c r="A1275" s="12" t="s">
        <v>832</v>
      </c>
      <c r="B1275" s="17">
        <v>1135</v>
      </c>
      <c r="C1275" s="31">
        <f>34</f>
        <v>34</v>
      </c>
      <c r="D1275" s="14">
        <f t="shared" si="1"/>
        <v>0.0299559471365639</v>
      </c>
      <c r="E1275" s="31"/>
    </row>
    <row r="1276" s="1" customFormat="1" spans="1:5">
      <c r="A1276" s="12"/>
      <c r="B1276" s="31"/>
      <c r="C1276" s="31"/>
      <c r="D1276" s="34"/>
      <c r="E1276" s="31"/>
    </row>
    <row r="1277" s="1" customFormat="1" spans="1:5">
      <c r="A1277" s="12"/>
      <c r="B1277" s="31"/>
      <c r="C1277" s="31"/>
      <c r="D1277" s="34"/>
      <c r="E1277" s="31"/>
    </row>
    <row r="1278" s="1" customFormat="1" spans="1:5">
      <c r="A1278" s="35" t="s">
        <v>986</v>
      </c>
      <c r="B1278" s="36">
        <f>SUM(B5,B249,B253,B265,B356,B409,B463,B520,B640,B712,B785,B804,B915,B979,B1045,B1065,B1080,B1090,B1134,B1154,B1207,B1264,B1265,B1271,B1273)</f>
        <v>168363</v>
      </c>
      <c r="C1278" s="37">
        <f>SUM(C5,C249,C253,C265,C356,C409,C463,C520,C640,C712,C785,C804,C915,C979,C1045,C1065,C1080,C1090,C1134,C1154,C1207,C1264,C1265,C1271,C1273)</f>
        <v>131683</v>
      </c>
      <c r="D1278" s="14">
        <f>C1278/B1278</f>
        <v>0.782137405486954</v>
      </c>
      <c r="E1278" s="31"/>
    </row>
    <row r="1279" s="1" customFormat="1" spans="3:4">
      <c r="C1279" s="38"/>
      <c r="D1279" s="2"/>
    </row>
    <row r="1280" s="1" customFormat="1" spans="4:16384">
      <c r="D1280" s="2"/>
      <c r="E1280" s="1"/>
      <c r="F1280" s="1"/>
      <c r="G1280" s="1"/>
      <c r="H1280" s="1"/>
      <c r="XFD1280" s="3"/>
    </row>
    <row r="1281" s="1" customFormat="1" spans="4:16384">
      <c r="D1281" s="2"/>
      <c r="E1281" s="1"/>
      <c r="F1281" s="1"/>
      <c r="G1281" s="1"/>
      <c r="H1281" s="1"/>
      <c r="XFD1281" s="3"/>
    </row>
    <row r="1282" s="1" customFormat="1" spans="4:16384">
      <c r="D1282" s="2"/>
      <c r="E1282" s="1"/>
      <c r="F1282" s="1"/>
      <c r="G1282" s="1"/>
      <c r="H1282" s="1"/>
      <c r="XFD1282" s="3"/>
    </row>
    <row r="1283" s="1" customFormat="1" spans="4:16384">
      <c r="D1283" s="2"/>
      <c r="E1283" s="1"/>
      <c r="F1283" s="1"/>
      <c r="G1283" s="1"/>
      <c r="H1283" s="1"/>
      <c r="XFD1283" s="3"/>
    </row>
    <row r="1284" s="1" customFormat="1" spans="4:16384">
      <c r="D1284" s="2"/>
      <c r="E1284" s="1"/>
      <c r="F1284" s="1"/>
      <c r="G1284" s="1"/>
      <c r="H1284" s="1"/>
      <c r="XFD1284" s="3"/>
    </row>
    <row r="1285" s="1" customFormat="1" spans="4:16384">
      <c r="D1285" s="2"/>
      <c r="E1285" s="1"/>
      <c r="F1285" s="1"/>
      <c r="G1285" s="1"/>
      <c r="H1285" s="1"/>
      <c r="XFD1285" s="3"/>
    </row>
    <row r="1286" s="1" customFormat="1" spans="4:16384">
      <c r="D1286" s="2"/>
      <c r="E1286" s="1"/>
      <c r="F1286" s="1"/>
      <c r="G1286" s="1"/>
      <c r="H1286" s="1"/>
      <c r="XFD1286" s="3"/>
    </row>
    <row r="1287" s="1" customFormat="1" spans="4:16384">
      <c r="D1287" s="2"/>
      <c r="E1287" s="1"/>
      <c r="F1287" s="1"/>
      <c r="G1287" s="1"/>
      <c r="H1287" s="1"/>
      <c r="XFD1287" s="3"/>
    </row>
    <row r="1288" s="1" customFormat="1" spans="4:16384">
      <c r="D1288" s="2"/>
      <c r="E1288" s="1"/>
      <c r="F1288" s="1"/>
      <c r="G1288" s="1"/>
      <c r="H1288" s="1"/>
      <c r="XFD1288" s="3"/>
    </row>
    <row r="1289" s="1" customFormat="1" spans="4:16384">
      <c r="D1289" s="2"/>
      <c r="E1289" s="1"/>
      <c r="F1289" s="1"/>
      <c r="G1289" s="1"/>
      <c r="H1289" s="1"/>
      <c r="XFD1289" s="3"/>
    </row>
    <row r="1290" s="1" customFormat="1" spans="4:16384">
      <c r="D1290" s="2"/>
      <c r="E1290" s="1"/>
      <c r="F1290" s="1"/>
      <c r="G1290" s="1"/>
      <c r="H1290" s="1"/>
      <c r="XFD1290" s="3"/>
    </row>
    <row r="1291" s="1" customFormat="1" spans="4:16384">
      <c r="D1291" s="2"/>
      <c r="E1291" s="1"/>
      <c r="F1291" s="1"/>
      <c r="G1291" s="1"/>
      <c r="H1291" s="1"/>
      <c r="XFD1291" s="3"/>
    </row>
    <row r="1292" s="1" customFormat="1" spans="4:16384">
      <c r="D1292" s="2"/>
      <c r="E1292" s="1"/>
      <c r="F1292" s="1"/>
      <c r="G1292" s="1"/>
      <c r="H1292" s="1"/>
      <c r="XFD1292" s="3"/>
    </row>
    <row r="1293" s="1" customFormat="1" spans="4:16384">
      <c r="D1293" s="2"/>
      <c r="E1293" s="1"/>
      <c r="F1293" s="1"/>
      <c r="G1293" s="1"/>
      <c r="H1293" s="1"/>
      <c r="XFD1293" s="3"/>
    </row>
    <row r="1294" s="1" customFormat="1" spans="4:16384">
      <c r="D1294" s="2"/>
      <c r="E1294" s="1"/>
      <c r="F1294" s="1"/>
      <c r="G1294" s="1"/>
      <c r="H1294" s="1"/>
      <c r="XFD1294" s="3"/>
    </row>
    <row r="1295" s="1" customFormat="1" spans="4:16384">
      <c r="D1295" s="2"/>
      <c r="E1295" s="1"/>
      <c r="F1295" s="1"/>
      <c r="G1295" s="1"/>
      <c r="H1295" s="1"/>
      <c r="XFD1295" s="3"/>
    </row>
    <row r="1296" s="1" customFormat="1" spans="4:16384">
      <c r="D1296" s="2"/>
      <c r="E1296" s="1"/>
      <c r="F1296" s="1"/>
      <c r="G1296" s="1"/>
      <c r="H1296" s="1"/>
      <c r="XFD1296" s="3"/>
    </row>
    <row r="1297" s="1" customFormat="1" spans="4:16384">
      <c r="D1297" s="2"/>
      <c r="E1297" s="1"/>
      <c r="F1297" s="1"/>
      <c r="G1297" s="1"/>
      <c r="H1297" s="1"/>
      <c r="XFD1297" s="3"/>
    </row>
    <row r="1298" s="1" customFormat="1" spans="4:16384">
      <c r="D1298" s="2"/>
      <c r="E1298" s="1"/>
      <c r="F1298" s="1"/>
      <c r="G1298" s="1"/>
      <c r="H1298" s="1"/>
      <c r="XFD1298" s="3"/>
    </row>
    <row r="1299" s="1" customFormat="1" spans="4:16384">
      <c r="D1299" s="2"/>
      <c r="E1299" s="1"/>
      <c r="F1299" s="1"/>
      <c r="G1299" s="1"/>
      <c r="H1299" s="1"/>
      <c r="XFD1299" s="3"/>
    </row>
    <row r="1300" s="1" customFormat="1" spans="4:16384">
      <c r="D1300" s="2"/>
      <c r="E1300" s="1"/>
      <c r="F1300" s="1"/>
      <c r="G1300" s="1"/>
      <c r="H1300" s="1"/>
      <c r="XFD1300" s="3"/>
    </row>
    <row r="1301" s="1" customFormat="1" spans="4:16384">
      <c r="D1301" s="2"/>
      <c r="E1301" s="1"/>
      <c r="F1301" s="1"/>
      <c r="G1301" s="1"/>
      <c r="H1301" s="1"/>
      <c r="XFD1301" s="3"/>
    </row>
    <row r="1302" s="1" customFormat="1" spans="4:16384">
      <c r="D1302" s="2"/>
      <c r="E1302" s="1"/>
      <c r="F1302" s="1"/>
      <c r="G1302" s="1"/>
      <c r="H1302" s="1"/>
      <c r="XFD1302" s="3"/>
    </row>
    <row r="1303" s="1" customFormat="1" spans="4:16384">
      <c r="D1303" s="2"/>
      <c r="E1303" s="1"/>
      <c r="F1303" s="1"/>
      <c r="G1303" s="1"/>
      <c r="H1303" s="1"/>
      <c r="XFD1303" s="3"/>
    </row>
    <row r="1304" s="1" customFormat="1" spans="4:16384">
      <c r="D1304" s="2"/>
      <c r="E1304" s="1"/>
      <c r="F1304" s="1"/>
      <c r="G1304" s="1"/>
      <c r="H1304" s="1"/>
      <c r="XFD1304" s="3"/>
    </row>
    <row r="1305" s="1" customFormat="1" spans="4:16384">
      <c r="D1305" s="2"/>
      <c r="E1305" s="1"/>
      <c r="F1305" s="1"/>
      <c r="G1305" s="1"/>
      <c r="H1305" s="1"/>
      <c r="XFD1305" s="3"/>
    </row>
    <row r="1306" s="1" customFormat="1" spans="4:16384">
      <c r="D1306" s="2"/>
      <c r="E1306" s="1"/>
      <c r="F1306" s="1"/>
      <c r="G1306" s="1"/>
      <c r="H1306" s="1"/>
      <c r="XFD1306" s="3"/>
    </row>
    <row r="1307" s="1" customFormat="1" spans="4:16384">
      <c r="D1307" s="2"/>
      <c r="E1307" s="1"/>
      <c r="F1307" s="1"/>
      <c r="G1307" s="1"/>
      <c r="H1307" s="1"/>
      <c r="XFD1307" s="3"/>
    </row>
    <row r="1308" s="1" customFormat="1" spans="4:16384">
      <c r="D1308" s="2"/>
      <c r="E1308" s="1"/>
      <c r="F1308" s="1"/>
      <c r="G1308" s="1"/>
      <c r="H1308" s="1"/>
      <c r="XFD1308" s="3"/>
    </row>
    <row r="1309" s="1" customFormat="1" spans="4:16384">
      <c r="D1309" s="2"/>
      <c r="E1309" s="1"/>
      <c r="F1309" s="1"/>
      <c r="G1309" s="1"/>
      <c r="H1309" s="1"/>
      <c r="XFD1309" s="3"/>
    </row>
    <row r="1310" s="1" customFormat="1" spans="4:16384">
      <c r="D1310" s="2"/>
      <c r="E1310" s="1"/>
      <c r="F1310" s="1"/>
      <c r="G1310" s="1"/>
      <c r="H1310" s="1"/>
      <c r="XFD1310" s="3"/>
    </row>
    <row r="1311" s="1" customFormat="1" spans="4:16384">
      <c r="D1311" s="2"/>
      <c r="E1311" s="1"/>
      <c r="F1311" s="1"/>
      <c r="G1311" s="1"/>
      <c r="H1311" s="1"/>
      <c r="XFD1311" s="3"/>
    </row>
    <row r="1312" s="1" customFormat="1" spans="4:16384">
      <c r="D1312" s="2"/>
      <c r="E1312" s="1"/>
      <c r="F1312" s="1"/>
      <c r="G1312" s="1"/>
      <c r="H1312" s="1"/>
      <c r="XFD1312" s="3"/>
    </row>
    <row r="1313" s="1" customFormat="1" spans="4:16384">
      <c r="D1313" s="2"/>
      <c r="E1313" s="1"/>
      <c r="F1313" s="1"/>
      <c r="G1313" s="1"/>
      <c r="H1313" s="1"/>
      <c r="XFD1313" s="3"/>
    </row>
    <row r="1314" s="1" customFormat="1" spans="4:16384">
      <c r="D1314" s="2"/>
      <c r="E1314" s="1"/>
      <c r="F1314" s="1"/>
      <c r="G1314" s="1"/>
      <c r="H1314" s="1"/>
      <c r="XFD1314" s="3"/>
    </row>
    <row r="1315" s="1" customFormat="1" spans="4:16384">
      <c r="D1315" s="2"/>
      <c r="E1315" s="1"/>
      <c r="F1315" s="1"/>
      <c r="G1315" s="1"/>
      <c r="H1315" s="1"/>
      <c r="XFD1315" s="3"/>
    </row>
  </sheetData>
  <mergeCells count="1">
    <mergeCell ref="A2:E2"/>
  </mergeCells>
  <printOptions horizontalCentered="1"/>
  <pageMargins left="0.31496062992126" right="0.31496062992126" top="0.354330708661417" bottom="0.354330708661417" header="0.31496062992126" footer="0.31496062992126"/>
  <pageSetup paperSize="9" scale="8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</cp:lastModifiedBy>
  <dcterms:created xsi:type="dcterms:W3CDTF">2018-05-15T07:58:00Z</dcterms:created>
  <dcterms:modified xsi:type="dcterms:W3CDTF">2020-08-12T05:18:09Z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